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DieseArbeitsmappe" defaultThemeVersion="124226"/>
  <bookViews>
    <workbookView xWindow="-10" yWindow="2980" windowWidth="19260" windowHeight="2990" activeTab="1"/>
  </bookViews>
  <sheets>
    <sheet name="Anhang Statistik" sheetId="6" r:id="rId1"/>
    <sheet name="Anhang Statistik Assets" sheetId="7" r:id="rId2"/>
  </sheets>
  <externalReferences>
    <externalReference r:id="rId3"/>
  </externalReferences>
  <definedNames>
    <definedName name="Datenschnitt_Instance">CUBESET("SSAS PKCubeV2","{"&amp;"[1 Instance].[Instance].&amp;[4]"&amp;"}")</definedName>
    <definedName name="Datenschnitt_VRGArt">CUBESET("SSAS PKCubeV2","{"&amp;"[1 Veranlagungs- und Risikogemeinschaft].[VRGArt].&amp;[Sicherheits-VRG]"&amp;","&amp;"[1 Veranlagungs- und Risikogemeinschaft].[VRGArt].&amp;[Sub-VG]"&amp;","&amp;"[1 Veranlagungs- und Risikogemeinschaft].[VRGArt].&amp;[VRG ohne Sub-VG]"&amp;"}")</definedName>
    <definedName name="_xlnm.Print_Titles" localSheetId="0">'Anhang Statistik'!$B:$B</definedName>
    <definedName name="KommentarTab13">[1]STIRES13!#REF!</definedName>
    <definedName name="KommentarTabG">[1]STIRESG!#REF!</definedName>
    <definedName name="KommentarTabG13">[1]STIRESG13!#REF!</definedName>
  </definedNames>
  <calcPr calcId="162913"/>
</workbook>
</file>

<file path=xl/calcChain.xml><?xml version="1.0" encoding="utf-8"?>
<calcChain xmlns="http://schemas.openxmlformats.org/spreadsheetml/2006/main">
  <c r="AD10" i="7" l="1"/>
  <c r="AD5" i="7"/>
  <c r="AD6" i="7"/>
  <c r="AD7" i="7"/>
  <c r="AD8" i="7"/>
  <c r="AD9" i="7"/>
  <c r="AD4" i="7"/>
  <c r="O10" i="7"/>
  <c r="AC5" i="7"/>
  <c r="AC6" i="7"/>
  <c r="AC7" i="7"/>
  <c r="AC8" i="7"/>
  <c r="AC9" i="7"/>
  <c r="AC4" i="7"/>
  <c r="AC10" i="7" l="1"/>
  <c r="AA5" i="7"/>
  <c r="AA6" i="7"/>
  <c r="AA7" i="7"/>
  <c r="AA8" i="7"/>
  <c r="AA9" i="7"/>
  <c r="AA10" i="7"/>
  <c r="AA4" i="7"/>
  <c r="V5" i="7" l="1"/>
  <c r="V4" i="7"/>
  <c r="V9" i="7"/>
  <c r="V8" i="7"/>
  <c r="V7" i="7"/>
  <c r="V6" i="7"/>
  <c r="S9" i="7" l="1"/>
  <c r="T9" i="7" s="1"/>
  <c r="S8" i="7"/>
  <c r="S4" i="7"/>
  <c r="S5" i="7"/>
  <c r="S7" i="7"/>
  <c r="S6" i="7"/>
  <c r="T6" i="7" s="1"/>
  <c r="T5" i="7"/>
  <c r="T7" i="7"/>
  <c r="T8" i="7"/>
  <c r="T4" i="7"/>
  <c r="U10" i="7" l="1"/>
  <c r="U9" i="7"/>
  <c r="U8" i="7"/>
  <c r="U7" i="7"/>
  <c r="U6" i="7"/>
  <c r="U5" i="7"/>
  <c r="U4" i="7"/>
  <c r="T10" i="7" l="1"/>
  <c r="Q5" i="7"/>
  <c r="Q6" i="7"/>
  <c r="Q7" i="7"/>
  <c r="Q8" i="7"/>
  <c r="Q9" i="7"/>
  <c r="Q4" i="7"/>
  <c r="R10" i="7"/>
  <c r="R9" i="7"/>
  <c r="R8" i="7"/>
  <c r="R7" i="7"/>
  <c r="R6" i="7"/>
  <c r="R5" i="7"/>
  <c r="R4" i="7"/>
  <c r="N5" i="7"/>
  <c r="N6" i="7"/>
  <c r="N7" i="7"/>
  <c r="N8" i="7"/>
  <c r="N9" i="7"/>
  <c r="N4" i="7"/>
  <c r="O9" i="7"/>
  <c r="O8" i="7"/>
  <c r="O7" i="7"/>
  <c r="O6" i="7"/>
  <c r="O5" i="7"/>
  <c r="O4" i="7"/>
  <c r="K5" i="7"/>
  <c r="K6" i="7"/>
  <c r="K7" i="7"/>
  <c r="K8" i="7"/>
  <c r="K9" i="7"/>
  <c r="K4" i="7"/>
  <c r="L10" i="7"/>
  <c r="L9" i="7"/>
  <c r="L8" i="7"/>
  <c r="L7" i="7"/>
  <c r="L6" i="7"/>
  <c r="L5" i="7"/>
  <c r="L4" i="7"/>
  <c r="I10" i="7"/>
  <c r="I5" i="7"/>
  <c r="I6" i="7"/>
  <c r="I7" i="7"/>
  <c r="I8" i="7"/>
  <c r="I9" i="7"/>
  <c r="I4" i="7"/>
  <c r="H5" i="7"/>
  <c r="H6" i="7"/>
  <c r="H7" i="7"/>
  <c r="H8" i="7"/>
  <c r="H9" i="7"/>
  <c r="H4" i="7"/>
  <c r="E5" i="7"/>
  <c r="E6" i="7"/>
  <c r="E7" i="7"/>
  <c r="E8" i="7"/>
  <c r="E9" i="7"/>
  <c r="E4" i="7"/>
  <c r="F10" i="7"/>
  <c r="F9" i="7"/>
  <c r="F8" i="7"/>
  <c r="F7" i="7"/>
  <c r="F6" i="7"/>
  <c r="F5" i="7"/>
  <c r="F4" i="7"/>
  <c r="H10" i="7" l="1"/>
  <c r="N10" i="7"/>
  <c r="Q10" i="7"/>
  <c r="K10" i="7"/>
  <c r="E10" i="7"/>
  <c r="X8" i="7" l="1"/>
  <c r="X6" i="7"/>
  <c r="X4" i="7"/>
  <c r="X10" i="7"/>
  <c r="X9" i="7" l="1"/>
  <c r="X5" i="7"/>
  <c r="W10" i="7"/>
  <c r="X7" i="7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0">
    <s v="SP2013P2 PK_CUBE"/>
    <s v="{[PK].[PK-Name-Nr].[All]}"/>
    <s v="{[STICHTAG].[Stichtag].&amp;[20171231]}"/>
    <s v="[VRG].[VRG-Art].&amp;[Summen-VRG]"/>
    <s v="[POS NR].[Pos Nr Bezeichnung].&amp;[8.E2]&amp;[800-200]"/>
    <s v="#,##0.00;-#,##0.00"/>
    <s v="{[STICHTAG].[Stichtag].&amp;[20161231]}"/>
    <s v="{[STICHTAG].[Stichtag].&amp;[20151231]}"/>
    <s v="{[STICHTAG].[Stichtag].&amp;[20141231]}"/>
    <s v="{[STICHTAG].[Stichtag].&amp;[20131231]}"/>
    <s v="SSAS PKCubeV2"/>
    <s v="[1 Instance].[Instance].&amp;[4]"/>
    <s v="[1 Reporting reference date].[GJ_Stichtag].&amp;[20204]"/>
    <s v="[FB_800 - Vermögensausweis].[Y - Row code].&amp;[R800-100]"/>
    <s v="[1 Veranlagungs- und Risikogemeinschaft].[VRGArt].&amp;[Summen-VRG]"/>
    <s v="[FB_800 - Vermögensausweis].[Y - Row code].&amp;[R800-300]"/>
    <s v="[FB_800 - Vermögensausweis].[Y - Row code].&amp;[R800-400]"/>
    <s v="[FB_800 - Vermögensausweis].[Y - Row code].&amp;[R800-500]"/>
    <s v="[FB_800 - Vermögensausweis].[Y - Row code].&amp;[R800-600]"/>
    <s v="[FB_800 - Vermögensausweis].[Y - Row code].&amp;[R800-800]"/>
  </metadataStrings>
  <mdxMetadata count="11">
    <mdx n="0" f="v">
      <t c="4" si="5">
        <n x="1" s="1"/>
        <n x="2" s="1"/>
        <n x="3"/>
        <n x="4"/>
      </t>
    </mdx>
    <mdx n="0" f="v">
      <t c="4" si="5">
        <n x="1" s="1"/>
        <n x="6" s="1"/>
        <n x="3"/>
        <n x="4"/>
      </t>
    </mdx>
    <mdx n="0" f="v">
      <t c="4" si="5">
        <n x="1" s="1"/>
        <n x="7" s="1"/>
        <n x="3"/>
        <n x="4"/>
      </t>
    </mdx>
    <mdx n="0" f="v">
      <t c="4" si="5">
        <n x="1" s="1"/>
        <n x="8" s="1"/>
        <n x="3"/>
        <n x="4"/>
      </t>
    </mdx>
    <mdx n="0" f="v">
      <t c="4" si="5">
        <n x="1" s="1"/>
        <n x="9" s="1"/>
        <n x="3"/>
        <n x="4"/>
      </t>
    </mdx>
    <mdx n="10" f="v">
      <t c="4" si="5">
        <n x="11"/>
        <n x="12"/>
        <n x="13"/>
        <n x="14"/>
      </t>
    </mdx>
    <mdx n="10" f="v">
      <t c="4" si="5">
        <n x="11"/>
        <n x="12"/>
        <n x="15"/>
        <n x="14"/>
      </t>
    </mdx>
    <mdx n="10" f="v">
      <t c="4" si="5">
        <n x="11"/>
        <n x="12"/>
        <n x="16"/>
        <n x="14"/>
      </t>
    </mdx>
    <mdx n="10" f="v">
      <t c="4" si="5">
        <n x="11"/>
        <n x="12"/>
        <n x="17"/>
        <n x="14"/>
      </t>
    </mdx>
    <mdx n="10" f="v">
      <t c="4" si="5">
        <n x="11"/>
        <n x="12"/>
        <n x="18"/>
        <n x="14"/>
      </t>
    </mdx>
    <mdx n="10" f="v">
      <t c="4" si="5">
        <n x="11"/>
        <n x="12"/>
        <n x="19"/>
        <n x="14"/>
      </t>
    </mdx>
  </mdxMetadata>
  <valueMetadata count="11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</valueMetadata>
</metadata>
</file>

<file path=xl/sharedStrings.xml><?xml version="1.0" encoding="utf-8"?>
<sst xmlns="http://schemas.openxmlformats.org/spreadsheetml/2006/main" count="60" uniqueCount="44">
  <si>
    <t>APK Pensionskasse AG</t>
  </si>
  <si>
    <t>Bundespensionskasse AG</t>
  </si>
  <si>
    <t>Bilanzsumme</t>
  </si>
  <si>
    <t>Beiträge</t>
  </si>
  <si>
    <t>Leistungen</t>
  </si>
  <si>
    <t>Valida Pension AG</t>
  </si>
  <si>
    <t>Pensionskassen</t>
  </si>
  <si>
    <t>Summen</t>
  </si>
  <si>
    <t>Sozialversicherungspensionskasse AG</t>
  </si>
  <si>
    <t>Vermögen
der AG</t>
  </si>
  <si>
    <t>Vermögen
der VRG</t>
  </si>
  <si>
    <t>AWB</t>
  </si>
  <si>
    <t>LB</t>
  </si>
  <si>
    <t>AWB und LB</t>
  </si>
  <si>
    <t>Deckungs-rückstellung</t>
  </si>
  <si>
    <t>Schwankungs-rückstellung</t>
  </si>
  <si>
    <t>Aktien</t>
  </si>
  <si>
    <t>Immobilien</t>
  </si>
  <si>
    <t>Summe Vermögen</t>
  </si>
  <si>
    <t>31.12.2012</t>
  </si>
  <si>
    <t>31.12.2013</t>
  </si>
  <si>
    <t>31.12.2014</t>
  </si>
  <si>
    <t>31.12.2015</t>
  </si>
  <si>
    <t>31.12.2016</t>
  </si>
  <si>
    <t>31.12.2017</t>
  </si>
  <si>
    <t>in % 
gesamt</t>
  </si>
  <si>
    <t>+/-
Vorjahr</t>
  </si>
  <si>
    <t>Asset Allokation VRG Vermögen 
nach Derivaten und Leverage</t>
  </si>
  <si>
    <t>Guthaben bei Kreditinstituten</t>
  </si>
  <si>
    <t>Darlehen und Kredite</t>
  </si>
  <si>
    <t>Schuldverschreibungen</t>
  </si>
  <si>
    <t>Sonstige Vermögenswerte</t>
  </si>
  <si>
    <t>Gesamt</t>
  </si>
  <si>
    <t>Pensionskasse</t>
  </si>
  <si>
    <t>Performance Gesamt in %</t>
  </si>
  <si>
    <t>betrieblich</t>
  </si>
  <si>
    <t>überbetrieblich</t>
  </si>
  <si>
    <t>Anhang zum Bericht über die Lage der österreichischen Pensionskassen 2021</t>
  </si>
  <si>
    <t>VBV-Pensionskasse Aktiengesellschaft</t>
  </si>
  <si>
    <t>IBM Pensionskasse Aktiengesellschaft</t>
  </si>
  <si>
    <t>BONUS Pensionskassen Aktiengesellschaft</t>
  </si>
  <si>
    <t>Allianz Pensionskasse Aktiengesellschaft</t>
  </si>
  <si>
    <t>Anhang zum Bericht über die Lage der österreichischen Pensionskassen 2022</t>
  </si>
  <si>
    <t>Stichtag: 31.12.2021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</si>
</sst>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#,##0&quot; &quot;;\-\ #,##0&quot; &quot;;0&quot; &quot;"/>
    <numFmt numFmtId="165" formatCode="&quot;   &quot;@"/>
    <numFmt numFmtId="166" formatCode="&quot;      &quot;@"/>
    <numFmt numFmtId="167" formatCode="&quot;         &quot;@"/>
    <numFmt numFmtId="168" formatCode="&quot;            &quot;@"/>
    <numFmt numFmtId="169" formatCode="&quot;               &quot;@"/>
    <numFmt numFmtId="170" formatCode="d/m/yy"/>
    <numFmt numFmtId="171" formatCode="########0"/>
    <numFmt numFmtId="172" formatCode="General_)"/>
    <numFmt numFmtId="173" formatCode="#,##0.0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  <numFmt numFmtId="176" formatCode="###,##0.0"/>
    <numFmt numFmtId="177" formatCode="00"/>
    <numFmt numFmtId="178" formatCode="####0.000"/>
    <numFmt numFmtId="179" formatCode="[Black]#,##0.0;[Black]\-#,##0.0;;"/>
    <numFmt numFmtId="180" formatCode="0.0%&quot;   &quot;"/>
    <numFmt numFmtId="181" formatCode="@*."/>
    <numFmt numFmtId="182" formatCode="#,##0.0,,"/>
    <numFmt numFmtId="183" formatCode="#,##0,,"/>
    <numFmt numFmtId="184" formatCode="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10"/>
      <color indexed="12"/>
      <name val="MS Sans Serif"/>
      <family val="2"/>
    </font>
    <font>
      <sz val="10"/>
      <name val="Helv"/>
    </font>
    <font>
      <sz val="12"/>
      <name val="Helv"/>
    </font>
    <font>
      <sz val="9"/>
      <color indexed="8"/>
      <name val="Verdana"/>
      <family val="2"/>
    </font>
    <font>
      <b/>
      <sz val="9"/>
      <color indexed="8"/>
      <name val="Verdana"/>
      <family val="2"/>
    </font>
    <font>
      <sz val="10"/>
      <name val="Courier"/>
      <family val="3"/>
    </font>
    <font>
      <u/>
      <sz val="10"/>
      <color indexed="12"/>
      <name val="Arial"/>
      <family val="2"/>
    </font>
    <font>
      <sz val="10"/>
      <name val="Times New Roman"/>
      <family val="1"/>
    </font>
    <font>
      <sz val="8"/>
      <name val="Courier New"/>
      <family val="3"/>
    </font>
    <font>
      <sz val="10"/>
      <name val="Tms Rmn"/>
    </font>
    <font>
      <b/>
      <i/>
      <sz val="12"/>
      <name val="Times New Roman"/>
      <family val="1"/>
    </font>
    <font>
      <b/>
      <sz val="12"/>
      <name val="Times New Roman"/>
      <family val="1"/>
    </font>
    <font>
      <sz val="10"/>
      <color theme="1"/>
      <name val="Arial"/>
      <family val="2"/>
    </font>
    <font>
      <sz val="12"/>
      <name val="Times New Roman"/>
      <family val="1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1" tint="0.14999847407452621"/>
      <name val="Arial"/>
      <family val="2"/>
    </font>
    <font>
      <b/>
      <sz val="11"/>
      <color theme="1" tint="0.14999847407452621"/>
      <name val="Arial"/>
      <family val="2"/>
    </font>
    <font>
      <i/>
      <sz val="11"/>
      <color theme="1" tint="0.14999847407452621"/>
      <name val="Arial"/>
      <family val="2"/>
    </font>
    <font>
      <b/>
      <sz val="16"/>
      <color rgb="FFE46C0A"/>
      <name val="Arial"/>
      <family val="2"/>
    </font>
    <font>
      <i/>
      <sz val="11"/>
      <color theme="0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rgb="FFE46C0A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E6E6E6"/>
        <bgColor indexed="64"/>
      </patternFill>
    </fill>
  </fills>
  <borders count="5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595959"/>
      </left>
      <right style="thin">
        <color indexed="64"/>
      </right>
      <top style="medium">
        <color rgb="FF595959"/>
      </top>
      <bottom/>
      <diagonal/>
    </border>
    <border>
      <left style="thin">
        <color indexed="64"/>
      </left>
      <right style="thin">
        <color indexed="64"/>
      </right>
      <top style="medium">
        <color rgb="FF595959"/>
      </top>
      <bottom/>
      <diagonal/>
    </border>
    <border>
      <left style="thin">
        <color indexed="64"/>
      </left>
      <right style="medium">
        <color rgb="FF595959"/>
      </right>
      <top style="medium">
        <color rgb="FF595959"/>
      </top>
      <bottom/>
      <diagonal/>
    </border>
    <border>
      <left style="medium">
        <color rgb="FF595959"/>
      </left>
      <right style="thin">
        <color indexed="64"/>
      </right>
      <top/>
      <bottom style="medium">
        <color rgb="FF595959"/>
      </bottom>
      <diagonal/>
    </border>
    <border>
      <left style="thin">
        <color indexed="64"/>
      </left>
      <right style="thin">
        <color indexed="64"/>
      </right>
      <top/>
      <bottom style="medium">
        <color rgb="FF595959"/>
      </bottom>
      <diagonal/>
    </border>
    <border>
      <left style="thin">
        <color indexed="64"/>
      </left>
      <right style="medium">
        <color rgb="FF595959"/>
      </right>
      <top/>
      <bottom style="medium">
        <color rgb="FF595959"/>
      </bottom>
      <diagonal/>
    </border>
    <border>
      <left style="medium">
        <color rgb="FF595959"/>
      </left>
      <right style="thin">
        <color rgb="FF595959"/>
      </right>
      <top style="medium">
        <color rgb="FF595959"/>
      </top>
      <bottom/>
      <diagonal/>
    </border>
    <border>
      <left style="thin">
        <color rgb="FF595959"/>
      </left>
      <right style="thin">
        <color rgb="FF595959"/>
      </right>
      <top style="medium">
        <color rgb="FF595959"/>
      </top>
      <bottom/>
      <diagonal/>
    </border>
    <border>
      <left style="thin">
        <color rgb="FF595959"/>
      </left>
      <right style="medium">
        <color rgb="FF595959"/>
      </right>
      <top style="medium">
        <color rgb="FF595959"/>
      </top>
      <bottom/>
      <diagonal/>
    </border>
    <border>
      <left style="medium">
        <color rgb="FF595959"/>
      </left>
      <right style="thin">
        <color rgb="FF595959"/>
      </right>
      <top/>
      <bottom style="medium">
        <color rgb="FF595959"/>
      </bottom>
      <diagonal/>
    </border>
    <border>
      <left style="thin">
        <color rgb="FF595959"/>
      </left>
      <right style="thin">
        <color rgb="FF595959"/>
      </right>
      <top/>
      <bottom style="medium">
        <color rgb="FF595959"/>
      </bottom>
      <diagonal/>
    </border>
    <border>
      <left style="thin">
        <color rgb="FF595959"/>
      </left>
      <right style="medium">
        <color rgb="FF595959"/>
      </right>
      <top/>
      <bottom style="medium">
        <color rgb="FF595959"/>
      </bottom>
      <diagonal/>
    </border>
    <border>
      <left style="medium">
        <color rgb="FF595959"/>
      </left>
      <right style="thin">
        <color rgb="FF595959"/>
      </right>
      <top style="medium">
        <color rgb="FF595959"/>
      </top>
      <bottom style="thin">
        <color rgb="FF595959"/>
      </bottom>
      <diagonal/>
    </border>
    <border>
      <left style="thin">
        <color rgb="FF595959"/>
      </left>
      <right style="thin">
        <color rgb="FF595959"/>
      </right>
      <top style="medium">
        <color rgb="FF595959"/>
      </top>
      <bottom style="thin">
        <color rgb="FF595959"/>
      </bottom>
      <diagonal/>
    </border>
    <border>
      <left style="thin">
        <color rgb="FF595959"/>
      </left>
      <right style="medium">
        <color rgb="FF595959"/>
      </right>
      <top style="medium">
        <color rgb="FF595959"/>
      </top>
      <bottom style="thin">
        <color rgb="FF595959"/>
      </bottom>
      <diagonal/>
    </border>
    <border>
      <left style="medium">
        <color rgb="FF595959"/>
      </left>
      <right style="thin">
        <color rgb="FF595959"/>
      </right>
      <top style="thin">
        <color rgb="FF595959"/>
      </top>
      <bottom style="thin">
        <color rgb="FF595959"/>
      </bottom>
      <diagonal/>
    </border>
    <border>
      <left style="thin">
        <color rgb="FF595959"/>
      </left>
      <right style="thin">
        <color rgb="FF595959"/>
      </right>
      <top style="thin">
        <color rgb="FF595959"/>
      </top>
      <bottom style="thin">
        <color rgb="FF595959"/>
      </bottom>
      <diagonal/>
    </border>
    <border>
      <left style="thin">
        <color rgb="FF595959"/>
      </left>
      <right style="medium">
        <color rgb="FF595959"/>
      </right>
      <top style="thin">
        <color rgb="FF595959"/>
      </top>
      <bottom style="thin">
        <color rgb="FF595959"/>
      </bottom>
      <diagonal/>
    </border>
    <border>
      <left style="medium">
        <color rgb="FF595959"/>
      </left>
      <right style="thin">
        <color rgb="FF595959"/>
      </right>
      <top style="thin">
        <color rgb="FF595959"/>
      </top>
      <bottom style="medium">
        <color rgb="FF595959"/>
      </bottom>
      <diagonal/>
    </border>
    <border>
      <left style="thin">
        <color rgb="FF595959"/>
      </left>
      <right style="thin">
        <color rgb="FF595959"/>
      </right>
      <top style="thin">
        <color rgb="FF595959"/>
      </top>
      <bottom style="medium">
        <color rgb="FF595959"/>
      </bottom>
      <diagonal/>
    </border>
    <border>
      <left style="thin">
        <color rgb="FF595959"/>
      </left>
      <right style="medium">
        <color rgb="FF595959"/>
      </right>
      <top style="thin">
        <color rgb="FF595959"/>
      </top>
      <bottom style="medium">
        <color rgb="FF595959"/>
      </bottom>
      <diagonal/>
    </border>
    <border>
      <left style="thin">
        <color rgb="FF595959"/>
      </left>
      <right/>
      <top style="medium">
        <color rgb="FF595959"/>
      </top>
      <bottom/>
      <diagonal/>
    </border>
    <border>
      <left style="thin">
        <color rgb="FF595959"/>
      </left>
      <right/>
      <top style="medium">
        <color rgb="FF595959"/>
      </top>
      <bottom style="thin">
        <color rgb="FF595959"/>
      </bottom>
      <diagonal/>
    </border>
    <border>
      <left style="thin">
        <color rgb="FF595959"/>
      </left>
      <right/>
      <top style="thin">
        <color rgb="FF595959"/>
      </top>
      <bottom style="thin">
        <color rgb="FF595959"/>
      </bottom>
      <diagonal/>
    </border>
    <border>
      <left style="thin">
        <color rgb="FF595959"/>
      </left>
      <right/>
      <top style="thin">
        <color rgb="FF595959"/>
      </top>
      <bottom style="medium">
        <color rgb="FF595959"/>
      </bottom>
      <diagonal/>
    </border>
    <border>
      <left style="thin">
        <color rgb="FF595959"/>
      </left>
      <right/>
      <top/>
      <bottom style="medium">
        <color rgb="FF595959"/>
      </bottom>
      <diagonal/>
    </border>
    <border>
      <left style="medium">
        <color rgb="FF595959"/>
      </left>
      <right/>
      <top style="medium">
        <color rgb="FF595959"/>
      </top>
      <bottom/>
      <diagonal/>
    </border>
    <border>
      <left style="medium">
        <color rgb="FF595959"/>
      </left>
      <right/>
      <top style="medium">
        <color rgb="FF595959"/>
      </top>
      <bottom style="thin">
        <color rgb="FF595959"/>
      </bottom>
      <diagonal/>
    </border>
    <border>
      <left style="medium">
        <color rgb="FF595959"/>
      </left>
      <right/>
      <top style="thin">
        <color rgb="FF595959"/>
      </top>
      <bottom style="thin">
        <color rgb="FF595959"/>
      </bottom>
      <diagonal/>
    </border>
    <border>
      <left style="medium">
        <color rgb="FF595959"/>
      </left>
      <right/>
      <top style="thin">
        <color rgb="FF595959"/>
      </top>
      <bottom style="medium">
        <color rgb="FF595959"/>
      </bottom>
      <diagonal/>
    </border>
    <border>
      <left style="medium">
        <color rgb="FF595959"/>
      </left>
      <right/>
      <top/>
      <bottom style="medium">
        <color rgb="FF595959"/>
      </bottom>
      <diagonal/>
    </border>
    <border>
      <left/>
      <right/>
      <top/>
      <bottom style="medium">
        <color rgb="FF595959"/>
      </bottom>
      <diagonal/>
    </border>
    <border>
      <left style="thin">
        <color rgb="FF595959"/>
      </left>
      <right style="medium">
        <color rgb="FF595959"/>
      </right>
      <top style="medium">
        <color rgb="FF595959"/>
      </top>
      <bottom style="medium">
        <color indexed="64"/>
      </bottom>
      <diagonal/>
    </border>
    <border>
      <left style="medium">
        <color rgb="FF595959"/>
      </left>
      <right style="thin">
        <color rgb="FF595959"/>
      </right>
      <top style="medium">
        <color rgb="FF595959"/>
      </top>
      <bottom style="thin">
        <color indexed="64"/>
      </bottom>
      <diagonal/>
    </border>
    <border>
      <left style="medium">
        <color rgb="FF595959"/>
      </left>
      <right style="thin">
        <color rgb="FF595959"/>
      </right>
      <top style="thin">
        <color indexed="64"/>
      </top>
      <bottom style="thin">
        <color indexed="64"/>
      </bottom>
      <diagonal/>
    </border>
    <border>
      <left style="medium">
        <color rgb="FF595959"/>
      </left>
      <right style="thin">
        <color rgb="FF595959"/>
      </right>
      <top/>
      <bottom style="medium">
        <color indexed="64"/>
      </bottom>
      <diagonal/>
    </border>
    <border>
      <left style="thin">
        <color rgb="FF595959"/>
      </left>
      <right style="thin">
        <color rgb="FF595959"/>
      </right>
      <top style="medium">
        <color rgb="FF595959"/>
      </top>
      <bottom style="thin">
        <color indexed="64"/>
      </bottom>
      <diagonal/>
    </border>
    <border>
      <left style="thin">
        <color rgb="FF595959"/>
      </left>
      <right style="thin">
        <color rgb="FF595959"/>
      </right>
      <top/>
      <bottom style="medium">
        <color indexed="64"/>
      </bottom>
      <diagonal/>
    </border>
    <border>
      <left style="thin">
        <color rgb="FF595959"/>
      </left>
      <right style="thin">
        <color rgb="FF595959"/>
      </right>
      <top/>
      <bottom style="thin">
        <color indexed="64"/>
      </bottom>
      <diagonal/>
    </border>
    <border>
      <left style="thin">
        <color rgb="FF595959"/>
      </left>
      <right style="medium">
        <color rgb="FF595959"/>
      </right>
      <top style="medium">
        <color rgb="FF595959"/>
      </top>
      <bottom style="thin">
        <color indexed="64"/>
      </bottom>
      <diagonal/>
    </border>
    <border>
      <left style="thin">
        <color rgb="FF595959"/>
      </left>
      <right style="medium">
        <color rgb="FF595959"/>
      </right>
      <top/>
      <bottom style="thin">
        <color rgb="FF595959"/>
      </bottom>
      <diagonal/>
    </border>
    <border>
      <left style="thin">
        <color rgb="FF595959"/>
      </left>
      <right style="medium">
        <color rgb="FF595959"/>
      </right>
      <top style="thin">
        <color indexed="64"/>
      </top>
      <bottom style="thin">
        <color indexed="64"/>
      </bottom>
      <diagonal/>
    </border>
  </borders>
  <cellStyleXfs count="58">
    <xf numFmtId="0" fontId="0" fillId="0" borderId="0"/>
    <xf numFmtId="0" fontId="2" fillId="0" borderId="0"/>
    <xf numFmtId="164" fontId="2" fillId="0" borderId="0" applyFont="0" applyFill="0" applyBorder="0" applyProtection="0">
      <alignment vertical="center"/>
    </xf>
    <xf numFmtId="9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38" fontId="4" fillId="0" borderId="0" applyFill="0" applyBorder="0" applyAlignment="0">
      <protection locked="0"/>
    </xf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0" fontId="2" fillId="0" borderId="0" applyProtection="0">
      <protection locked="0"/>
    </xf>
    <xf numFmtId="170" fontId="2" fillId="0" borderId="0" applyProtection="0">
      <protection locked="0"/>
    </xf>
    <xf numFmtId="170" fontId="2" fillId="0" borderId="0" applyProtection="0">
      <protection locked="0"/>
    </xf>
    <xf numFmtId="14" fontId="5" fillId="0" borderId="0">
      <alignment horizontal="center"/>
    </xf>
    <xf numFmtId="43" fontId="2" fillId="0" borderId="0" applyFont="0" applyFill="0" applyBorder="0" applyAlignment="0" applyProtection="0"/>
    <xf numFmtId="38" fontId="5" fillId="1" borderId="1" applyProtection="0"/>
    <xf numFmtId="171" fontId="2" fillId="0" borderId="0">
      <protection locked="0"/>
    </xf>
    <xf numFmtId="171" fontId="2" fillId="0" borderId="0">
      <protection locked="0"/>
    </xf>
    <xf numFmtId="171" fontId="2" fillId="0" borderId="0">
      <protection locked="0"/>
    </xf>
    <xf numFmtId="172" fontId="6" fillId="0" borderId="0"/>
    <xf numFmtId="4" fontId="7" fillId="2" borderId="2">
      <alignment horizontal="right" vertical="center"/>
    </xf>
    <xf numFmtId="4" fontId="8" fillId="2" borderId="2">
      <alignment horizontal="right" vertical="center"/>
    </xf>
    <xf numFmtId="4" fontId="8" fillId="2" borderId="2">
      <alignment horizontal="right" vertical="center"/>
    </xf>
    <xf numFmtId="0" fontId="9" fillId="0" borderId="0" applyNumberFormat="0"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7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6" fontId="2" fillId="0" borderId="0"/>
    <xf numFmtId="176" fontId="2" fillId="0" borderId="0"/>
    <xf numFmtId="176" fontId="2" fillId="0" borderId="0"/>
    <xf numFmtId="171" fontId="2" fillId="0" borderId="0"/>
    <xf numFmtId="171" fontId="2" fillId="0" borderId="0"/>
    <xf numFmtId="171" fontId="2" fillId="0" borderId="0"/>
    <xf numFmtId="177" fontId="12" fillId="0" borderId="3">
      <alignment horizontal="center"/>
      <protection locked="0"/>
    </xf>
    <xf numFmtId="178" fontId="2" fillId="0" borderId="0"/>
    <xf numFmtId="178" fontId="2" fillId="0" borderId="0"/>
    <xf numFmtId="178" fontId="2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179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80" fontId="14" fillId="0" borderId="4">
      <protection locked="0"/>
    </xf>
    <xf numFmtId="181" fontId="15" fillId="0" borderId="5" applyNumberFormat="0" applyFont="0" applyBorder="0" applyAlignment="0" applyProtection="0"/>
    <xf numFmtId="0" fontId="2" fillId="0" borderId="0"/>
    <xf numFmtId="0" fontId="2" fillId="0" borderId="0"/>
    <xf numFmtId="0" fontId="16" fillId="0" borderId="0"/>
    <xf numFmtId="0" fontId="5" fillId="1" borderId="6" applyProtection="0">
      <alignment horizontal="center"/>
    </xf>
    <xf numFmtId="0" fontId="17" fillId="3" borderId="7" applyBorder="0">
      <alignment horizontal="center" vertical="center"/>
    </xf>
    <xf numFmtId="9" fontId="20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right" vertical="center" wrapText="1"/>
    </xf>
    <xf numFmtId="0" fontId="21" fillId="5" borderId="14" xfId="0" applyFont="1" applyFill="1" applyBorder="1" applyAlignment="1">
      <alignment horizontal="center" vertical="center" wrapText="1"/>
    </xf>
    <xf numFmtId="0" fontId="21" fillId="5" borderId="15" xfId="0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8" xfId="0" applyFont="1" applyFill="1" applyBorder="1" applyAlignment="1">
      <alignment horizontal="center" vertical="center" wrapText="1"/>
    </xf>
    <xf numFmtId="0" fontId="21" fillId="5" borderId="9" xfId="0" applyFont="1" applyFill="1" applyBorder="1" applyAlignment="1">
      <alignment horizontal="center" vertical="center" wrapText="1"/>
    </xf>
    <xf numFmtId="0" fontId="21" fillId="5" borderId="10" xfId="0" applyFont="1" applyFill="1" applyBorder="1" applyAlignment="1">
      <alignment horizontal="center" vertical="center" wrapText="1"/>
    </xf>
    <xf numFmtId="0" fontId="22" fillId="7" borderId="20" xfId="0" applyFont="1" applyFill="1" applyBorder="1" applyAlignment="1">
      <alignment vertical="center"/>
    </xf>
    <xf numFmtId="0" fontId="22" fillId="7" borderId="23" xfId="0" applyFont="1" applyFill="1" applyBorder="1" applyAlignment="1">
      <alignment vertical="center"/>
    </xf>
    <xf numFmtId="0" fontId="22" fillId="7" borderId="26" xfId="0" applyFont="1" applyFill="1" applyBorder="1" applyAlignment="1">
      <alignment vertical="center" wrapText="1"/>
    </xf>
    <xf numFmtId="0" fontId="23" fillId="7" borderId="17" xfId="0" applyFont="1" applyFill="1" applyBorder="1" applyAlignment="1">
      <alignment vertical="center"/>
    </xf>
    <xf numFmtId="0" fontId="0" fillId="4" borderId="0" xfId="0" applyFill="1"/>
    <xf numFmtId="0" fontId="0" fillId="4" borderId="0" xfId="0" applyFont="1" applyFill="1" applyAlignment="1">
      <alignment vertical="center"/>
    </xf>
    <xf numFmtId="0" fontId="22" fillId="7" borderId="20" xfId="0" applyFont="1" applyFill="1" applyBorder="1" applyAlignment="1">
      <alignment vertical="center" wrapText="1"/>
    </xf>
    <xf numFmtId="0" fontId="22" fillId="7" borderId="21" xfId="0" applyFont="1" applyFill="1" applyBorder="1" applyAlignment="1">
      <alignment vertical="center" wrapText="1"/>
    </xf>
    <xf numFmtId="0" fontId="22" fillId="7" borderId="27" xfId="0" applyFont="1" applyFill="1" applyBorder="1" applyAlignment="1">
      <alignment vertical="center" wrapText="1"/>
    </xf>
    <xf numFmtId="0" fontId="23" fillId="7" borderId="17" xfId="0" applyFont="1" applyFill="1" applyBorder="1" applyAlignment="1">
      <alignment vertical="center" wrapText="1"/>
    </xf>
    <xf numFmtId="0" fontId="22" fillId="7" borderId="18" xfId="0" applyFont="1" applyFill="1" applyBorder="1" applyAlignment="1">
      <alignment vertical="center" wrapText="1"/>
    </xf>
    <xf numFmtId="9" fontId="24" fillId="6" borderId="21" xfId="57" applyFont="1" applyFill="1" applyBorder="1" applyAlignment="1">
      <alignment horizontal="right" vertical="center"/>
    </xf>
    <xf numFmtId="9" fontId="24" fillId="7" borderId="22" xfId="57" applyFont="1" applyFill="1" applyBorder="1" applyAlignment="1">
      <alignment horizontal="right" vertical="center"/>
    </xf>
    <xf numFmtId="9" fontId="24" fillId="6" borderId="24" xfId="57" applyFont="1" applyFill="1" applyBorder="1" applyAlignment="1">
      <alignment horizontal="right" vertical="center"/>
    </xf>
    <xf numFmtId="9" fontId="24" fillId="7" borderId="25" xfId="57" applyFont="1" applyFill="1" applyBorder="1" applyAlignment="1">
      <alignment horizontal="right" vertical="center"/>
    </xf>
    <xf numFmtId="0" fontId="22" fillId="7" borderId="26" xfId="0" applyFont="1" applyFill="1" applyBorder="1" applyAlignment="1">
      <alignment vertical="center"/>
    </xf>
    <xf numFmtId="9" fontId="24" fillId="6" borderId="27" xfId="57" applyFont="1" applyFill="1" applyBorder="1" applyAlignment="1">
      <alignment horizontal="right" vertical="center"/>
    </xf>
    <xf numFmtId="9" fontId="24" fillId="7" borderId="28" xfId="57" applyFont="1" applyFill="1" applyBorder="1" applyAlignment="1">
      <alignment horizontal="right" vertical="center"/>
    </xf>
    <xf numFmtId="9" fontId="24" fillId="6" borderId="18" xfId="0" applyNumberFormat="1" applyFont="1" applyFill="1" applyBorder="1" applyAlignment="1">
      <alignment vertical="center"/>
    </xf>
    <xf numFmtId="9" fontId="24" fillId="7" borderId="19" xfId="57" applyFont="1" applyFill="1" applyBorder="1" applyAlignment="1">
      <alignment horizontal="right" vertical="center"/>
    </xf>
    <xf numFmtId="0" fontId="21" fillId="5" borderId="16" xfId="0" quotePrefix="1" applyFont="1" applyFill="1" applyBorder="1" applyAlignment="1">
      <alignment horizontal="center" vertical="center" wrapText="1"/>
    </xf>
    <xf numFmtId="182" fontId="22" fillId="7" borderId="30" xfId="0" applyNumberFormat="1" applyFont="1" applyFill="1" applyBorder="1" applyAlignment="1">
      <alignment vertical="center"/>
    </xf>
    <xf numFmtId="182" fontId="22" fillId="7" borderId="31" xfId="0" applyNumberFormat="1" applyFont="1" applyFill="1" applyBorder="1" applyAlignment="1">
      <alignment vertical="center"/>
    </xf>
    <xf numFmtId="182" fontId="22" fillId="7" borderId="32" xfId="0" applyNumberFormat="1" applyFont="1" applyFill="1" applyBorder="1" applyAlignment="1">
      <alignment vertical="center"/>
    </xf>
    <xf numFmtId="182" fontId="22" fillId="7" borderId="33" xfId="0" applyNumberFormat="1" applyFont="1" applyFill="1" applyBorder="1" applyAlignment="1">
      <alignment vertical="center"/>
    </xf>
    <xf numFmtId="0" fontId="21" fillId="5" borderId="14" xfId="0" applyFont="1" applyFill="1" applyBorder="1" applyAlignment="1">
      <alignment horizontal="center" vertical="center"/>
    </xf>
    <xf numFmtId="183" fontId="22" fillId="7" borderId="20" xfId="0" applyNumberFormat="1" applyFont="1" applyFill="1" applyBorder="1" applyAlignment="1">
      <alignment vertical="center"/>
    </xf>
    <xf numFmtId="183" fontId="22" fillId="7" borderId="23" xfId="0" applyNumberFormat="1" applyFont="1" applyFill="1" applyBorder="1" applyAlignment="1">
      <alignment vertical="center"/>
    </xf>
    <xf numFmtId="183" fontId="22" fillId="7" borderId="26" xfId="0" applyNumberFormat="1" applyFont="1" applyFill="1" applyBorder="1" applyAlignment="1">
      <alignment vertical="center"/>
    </xf>
    <xf numFmtId="183" fontId="22" fillId="7" borderId="17" xfId="0" applyNumberFormat="1" applyFont="1" applyFill="1" applyBorder="1" applyAlignment="1">
      <alignment vertical="center"/>
    </xf>
    <xf numFmtId="9" fontId="24" fillId="7" borderId="19" xfId="57" applyFont="1" applyFill="1" applyBorder="1" applyAlignment="1">
      <alignment vertical="center"/>
    </xf>
    <xf numFmtId="0" fontId="21" fillId="5" borderId="34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vertical="center"/>
    </xf>
    <xf numFmtId="0" fontId="22" fillId="7" borderId="36" xfId="0" applyFont="1" applyFill="1" applyBorder="1" applyAlignment="1">
      <alignment vertical="center"/>
    </xf>
    <xf numFmtId="0" fontId="22" fillId="7" borderId="37" xfId="0" applyFont="1" applyFill="1" applyBorder="1" applyAlignment="1">
      <alignment vertical="center" wrapText="1"/>
    </xf>
    <xf numFmtId="0" fontId="23" fillId="7" borderId="38" xfId="0" applyFont="1" applyFill="1" applyBorder="1" applyAlignment="1">
      <alignment vertical="center"/>
    </xf>
    <xf numFmtId="0" fontId="21" fillId="5" borderId="29" xfId="0" applyFont="1" applyFill="1" applyBorder="1" applyAlignment="1">
      <alignment horizontal="center" vertical="center" wrapText="1"/>
    </xf>
    <xf numFmtId="0" fontId="23" fillId="7" borderId="30" xfId="0" applyFont="1" applyFill="1" applyBorder="1" applyAlignment="1">
      <alignment vertical="center" wrapText="1"/>
    </xf>
    <xf numFmtId="0" fontId="23" fillId="7" borderId="32" xfId="0" applyFont="1" applyFill="1" applyBorder="1" applyAlignment="1">
      <alignment vertical="center" wrapText="1"/>
    </xf>
    <xf numFmtId="0" fontId="23" fillId="7" borderId="33" xfId="0" applyFont="1" applyFill="1" applyBorder="1" applyAlignment="1">
      <alignment vertical="center" wrapText="1"/>
    </xf>
    <xf numFmtId="0" fontId="22" fillId="7" borderId="17" xfId="0" applyFont="1" applyFill="1" applyBorder="1" applyAlignment="1">
      <alignment vertical="center" wrapText="1"/>
    </xf>
    <xf numFmtId="14" fontId="21" fillId="5" borderId="14" xfId="0" applyNumberFormat="1" applyFont="1" applyFill="1" applyBorder="1" applyAlignment="1">
      <alignment horizontal="center" vertical="center"/>
    </xf>
    <xf numFmtId="3" fontId="22" fillId="7" borderId="20" xfId="0" applyNumberFormat="1" applyFont="1" applyFill="1" applyBorder="1" applyAlignment="1">
      <alignment horizontal="right" vertical="center" indent="1"/>
    </xf>
    <xf numFmtId="3" fontId="22" fillId="7" borderId="21" xfId="0" applyNumberFormat="1" applyFont="1" applyFill="1" applyBorder="1" applyAlignment="1">
      <alignment horizontal="right" vertical="center" indent="1"/>
    </xf>
    <xf numFmtId="3" fontId="22" fillId="6" borderId="21" xfId="0" applyNumberFormat="1" applyFont="1" applyFill="1" applyBorder="1" applyAlignment="1">
      <alignment horizontal="right" vertical="center" indent="1"/>
    </xf>
    <xf numFmtId="3" fontId="22" fillId="7" borderId="22" xfId="0" applyNumberFormat="1" applyFont="1" applyFill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3" fontId="22" fillId="7" borderId="23" xfId="0" applyNumberFormat="1" applyFont="1" applyFill="1" applyBorder="1" applyAlignment="1">
      <alignment horizontal="right" vertical="center" indent="1"/>
    </xf>
    <xf numFmtId="3" fontId="22" fillId="7" borderId="24" xfId="0" applyNumberFormat="1" applyFont="1" applyFill="1" applyBorder="1" applyAlignment="1">
      <alignment horizontal="right" vertical="center" indent="1"/>
    </xf>
    <xf numFmtId="3" fontId="22" fillId="6" borderId="24" xfId="0" applyNumberFormat="1" applyFont="1" applyFill="1" applyBorder="1" applyAlignment="1">
      <alignment horizontal="right" vertical="center" indent="1"/>
    </xf>
    <xf numFmtId="3" fontId="22" fillId="7" borderId="25" xfId="0" applyNumberFormat="1" applyFont="1" applyFill="1" applyBorder="1" applyAlignment="1">
      <alignment horizontal="right" vertical="center" indent="1"/>
    </xf>
    <xf numFmtId="3" fontId="22" fillId="7" borderId="26" xfId="0" applyNumberFormat="1" applyFont="1" applyFill="1" applyBorder="1" applyAlignment="1">
      <alignment horizontal="right" vertical="center" indent="1"/>
    </xf>
    <xf numFmtId="3" fontId="22" fillId="7" borderId="27" xfId="0" applyNumberFormat="1" applyFont="1" applyFill="1" applyBorder="1" applyAlignment="1">
      <alignment horizontal="right" vertical="center" indent="1"/>
    </xf>
    <xf numFmtId="3" fontId="22" fillId="6" borderId="27" xfId="0" applyNumberFormat="1" applyFont="1" applyFill="1" applyBorder="1" applyAlignment="1">
      <alignment horizontal="right" vertical="center" indent="1"/>
    </xf>
    <xf numFmtId="3" fontId="22" fillId="7" borderId="28" xfId="0" applyNumberFormat="1" applyFont="1" applyFill="1" applyBorder="1" applyAlignment="1">
      <alignment horizontal="right" vertical="center" indent="1"/>
    </xf>
    <xf numFmtId="3" fontId="23" fillId="7" borderId="17" xfId="0" applyNumberFormat="1" applyFont="1" applyFill="1" applyBorder="1" applyAlignment="1">
      <alignment horizontal="right" vertical="center" indent="1"/>
    </xf>
    <xf numFmtId="3" fontId="23" fillId="7" borderId="18" xfId="0" applyNumberFormat="1" applyFont="1" applyFill="1" applyBorder="1" applyAlignment="1">
      <alignment horizontal="right" vertical="center" indent="1"/>
    </xf>
    <xf numFmtId="3" fontId="23" fillId="6" borderId="18" xfId="0" applyNumberFormat="1" applyFont="1" applyFill="1" applyBorder="1" applyAlignment="1">
      <alignment horizontal="right" vertical="center" indent="1"/>
    </xf>
    <xf numFmtId="3" fontId="23" fillId="7" borderId="19" xfId="0" applyNumberFormat="1" applyFont="1" applyFill="1" applyBorder="1" applyAlignment="1">
      <alignment horizontal="right" vertical="center" indent="1"/>
    </xf>
    <xf numFmtId="3" fontId="18" fillId="0" borderId="0" xfId="0" applyNumberFormat="1" applyFont="1" applyAlignment="1">
      <alignment horizontal="right" vertical="center" indent="1"/>
    </xf>
    <xf numFmtId="3" fontId="23" fillId="7" borderId="11" xfId="0" applyNumberFormat="1" applyFont="1" applyFill="1" applyBorder="1" applyAlignment="1">
      <alignment horizontal="right" vertical="center" indent="1"/>
    </xf>
    <xf numFmtId="3" fontId="23" fillId="7" borderId="12" xfId="0" applyNumberFormat="1" applyFont="1" applyFill="1" applyBorder="1" applyAlignment="1">
      <alignment horizontal="right" vertical="center" indent="1"/>
    </xf>
    <xf numFmtId="3" fontId="23" fillId="7" borderId="13" xfId="0" applyNumberFormat="1" applyFont="1" applyFill="1" applyBorder="1" applyAlignment="1">
      <alignment horizontal="right" vertical="center" indent="1"/>
    </xf>
    <xf numFmtId="184" fontId="22" fillId="7" borderId="22" xfId="0" applyNumberFormat="1" applyFont="1" applyFill="1" applyBorder="1" applyAlignment="1">
      <alignment vertical="center" wrapText="1"/>
    </xf>
    <xf numFmtId="184" fontId="22" fillId="7" borderId="28" xfId="0" applyNumberFormat="1" applyFont="1" applyFill="1" applyBorder="1" applyAlignment="1">
      <alignment vertical="center" wrapText="1"/>
    </xf>
    <xf numFmtId="184" fontId="22" fillId="7" borderId="19" xfId="0" applyNumberFormat="1" applyFont="1" applyFill="1" applyBorder="1" applyAlignment="1">
      <alignment vertical="center" wrapText="1"/>
    </xf>
    <xf numFmtId="0" fontId="26" fillId="0" borderId="0" xfId="0" applyFont="1"/>
    <xf numFmtId="0" fontId="26" fillId="4" borderId="0" xfId="0" applyFont="1" applyFill="1" applyAlignment="1">
      <alignment vertical="center"/>
    </xf>
    <xf numFmtId="9" fontId="24" fillId="7" borderId="22" xfId="57" applyNumberFormat="1" applyFont="1" applyFill="1" applyBorder="1" applyAlignment="1">
      <alignment horizontal="right" vertical="center"/>
    </xf>
    <xf numFmtId="9" fontId="24" fillId="7" borderId="40" xfId="57" applyFont="1" applyFill="1" applyBorder="1" applyAlignment="1">
      <alignment horizontal="right" vertical="center"/>
    </xf>
    <xf numFmtId="183" fontId="22" fillId="7" borderId="41" xfId="0" applyNumberFormat="1" applyFont="1" applyFill="1" applyBorder="1" applyAlignment="1">
      <alignment vertical="center"/>
    </xf>
    <xf numFmtId="183" fontId="22" fillId="7" borderId="42" xfId="0" applyNumberFormat="1" applyFont="1" applyFill="1" applyBorder="1" applyAlignment="1">
      <alignment vertical="center"/>
    </xf>
    <xf numFmtId="183" fontId="22" fillId="7" borderId="43" xfId="0" applyNumberFormat="1" applyFont="1" applyFill="1" applyBorder="1" applyAlignment="1">
      <alignment vertical="center"/>
    </xf>
    <xf numFmtId="9" fontId="24" fillId="6" borderId="45" xfId="57" applyFont="1" applyFill="1" applyBorder="1" applyAlignment="1">
      <alignment horizontal="right" vertical="center"/>
    </xf>
    <xf numFmtId="9" fontId="24" fillId="6" borderId="44" xfId="57" applyFont="1" applyFill="1" applyBorder="1" applyAlignment="1">
      <alignment horizontal="right" vertical="center"/>
    </xf>
    <xf numFmtId="9" fontId="24" fillId="6" borderId="46" xfId="57" applyFont="1" applyFill="1" applyBorder="1" applyAlignment="1">
      <alignment horizontal="right" vertical="center"/>
    </xf>
    <xf numFmtId="9" fontId="24" fillId="7" borderId="48" xfId="57" applyFont="1" applyFill="1" applyBorder="1" applyAlignment="1">
      <alignment horizontal="right" vertical="center"/>
    </xf>
    <xf numFmtId="9" fontId="24" fillId="7" borderId="47" xfId="57" applyFont="1" applyFill="1" applyBorder="1" applyAlignment="1">
      <alignment horizontal="right" vertical="center"/>
    </xf>
    <xf numFmtId="9" fontId="24" fillId="7" borderId="49" xfId="57" applyFont="1" applyFill="1" applyBorder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25" fillId="4" borderId="39" xfId="0" applyFont="1" applyFill="1" applyBorder="1" applyAlignment="1">
      <alignment horizontal="center" vertical="center"/>
    </xf>
  </cellXfs>
  <cellStyles count="58">
    <cellStyle name="1 indent" xfId="4"/>
    <cellStyle name="1enter" xfId="5"/>
    <cellStyle name="2 indents" xfId="6"/>
    <cellStyle name="3 indents" xfId="7"/>
    <cellStyle name="4 indents" xfId="8"/>
    <cellStyle name="5 indents" xfId="9"/>
    <cellStyle name="Date" xfId="10"/>
    <cellStyle name="Date 2" xfId="11"/>
    <cellStyle name="Date_AWLB pro PK" xfId="12"/>
    <cellStyle name="Datum" xfId="13"/>
    <cellStyle name="Dezimal 2" xfId="14"/>
    <cellStyle name="Dezimal0" xfId="2"/>
    <cellStyle name="Dezimal1[0]" xfId="15"/>
    <cellStyle name="Entier" xfId="16"/>
    <cellStyle name="Entier 2" xfId="17"/>
    <cellStyle name="Entier_AWLB pro PK" xfId="18"/>
    <cellStyle name="Excel.Chart" xfId="19"/>
    <cellStyle name="Formblatt A Betr./Überbetr/Ges. akt. Jahrc13" xfId="20"/>
    <cellStyle name="Formblatt A Betr./Überbetr/Ges. akt. Jahrc15" xfId="21"/>
    <cellStyle name="Formblatt B Betr./Überbetr/Ges. akt. Jahrc14" xfId="22"/>
    <cellStyle name="Gauche_traitement" xfId="23"/>
    <cellStyle name="Hyperlink 2" xfId="24"/>
    <cellStyle name="imf-one decimal" xfId="25"/>
    <cellStyle name="imf-zero decimal" xfId="26"/>
    <cellStyle name="Millares [0]_11.1.3. bis" xfId="27"/>
    <cellStyle name="Millares_11.1.3. bis" xfId="28"/>
    <cellStyle name="Moneda [0]_11.1.3. bis" xfId="29"/>
    <cellStyle name="Moneda_11.1.3. bis" xfId="30"/>
    <cellStyle name="Montant" xfId="31"/>
    <cellStyle name="Montant 2" xfId="32"/>
    <cellStyle name="Montant_AWLB pro PK" xfId="33"/>
    <cellStyle name="Moyenne" xfId="34"/>
    <cellStyle name="Moyenne 2" xfId="35"/>
    <cellStyle name="Moyenne_AWLB pro PK" xfId="36"/>
    <cellStyle name="NoLigne" xfId="37"/>
    <cellStyle name="Nombre" xfId="38"/>
    <cellStyle name="Nombre 2" xfId="39"/>
    <cellStyle name="Nombre_AWLB pro PK" xfId="40"/>
    <cellStyle name="Normal - Style1" xfId="41"/>
    <cellStyle name="Normal - Style2" xfId="42"/>
    <cellStyle name="Normal - Style3" xfId="43"/>
    <cellStyle name="Normal_AM_FSI_Mar03" xfId="44"/>
    <cellStyle name="percentage difference" xfId="45"/>
    <cellStyle name="Planches" xfId="46"/>
    <cellStyle name="Planches 2" xfId="47"/>
    <cellStyle name="Planches_AWLB pro PK" xfId="48"/>
    <cellStyle name="Prozent" xfId="57" builtinId="5"/>
    <cellStyle name="Prozent 2" xfId="3"/>
    <cellStyle name="Prozent 2 2" xfId="49"/>
    <cellStyle name="Ratio" xfId="50"/>
    <cellStyle name="soustotal" xfId="51"/>
    <cellStyle name="Standard" xfId="0" builtinId="0"/>
    <cellStyle name="Standard 2" xfId="1"/>
    <cellStyle name="Standard 2 2" xfId="52"/>
    <cellStyle name="Standard 2_AWLB pro PK" xfId="53"/>
    <cellStyle name="Standard 3" xfId="54"/>
    <cellStyle name="Standard2" xfId="55"/>
    <cellStyle name="th" xfId="56"/>
  </cellStyles>
  <dxfs count="0"/>
  <tableStyles count="0" defaultTableStyle="TableStyleMedium9" defaultPivotStyle="PivotStyleLight16"/>
  <colors>
    <mruColors>
      <color rgb="FFE46C0A"/>
      <color rgb="FF595959"/>
      <color rgb="FFE6E6E6"/>
      <color rgb="FFF796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11906</xdr:colOff>
      <xdr:row>0</xdr:row>
      <xdr:rowOff>154778</xdr:rowOff>
    </xdr:from>
    <xdr:to>
      <xdr:col>6</xdr:col>
      <xdr:colOff>1402225</xdr:colOff>
      <xdr:row>0</xdr:row>
      <xdr:rowOff>993875</xdr:rowOff>
    </xdr:to>
    <xdr:grpSp>
      <xdr:nvGrpSpPr>
        <xdr:cNvPr id="2" name="Gruppieren 1"/>
        <xdr:cNvGrpSpPr/>
      </xdr:nvGrpSpPr>
      <xdr:grpSpPr>
        <a:xfrm>
          <a:off x="154781" y="154778"/>
          <a:ext cx="10542257" cy="839097"/>
          <a:chOff x="0" y="0"/>
          <a:chExt cx="9748506" cy="839097"/>
        </a:xfrm>
      </xdr:grpSpPr>
      <xdr:pic>
        <xdr:nvPicPr>
          <xdr:cNvPr id="3" name="Grafik 2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9748506" cy="600075"/>
          </a:xfrm>
          <a:prstGeom prst="rect">
            <a:avLst/>
          </a:prstGeom>
        </xdr:spPr>
      </xdr:pic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4117" y="717177"/>
            <a:ext cx="5609322" cy="12192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11906</xdr:colOff>
      <xdr:row>0</xdr:row>
      <xdr:rowOff>154778</xdr:rowOff>
    </xdr:from>
    <xdr:to>
      <xdr:col>10</xdr:col>
      <xdr:colOff>187788</xdr:colOff>
      <xdr:row>0</xdr:row>
      <xdr:rowOff>993875</xdr:rowOff>
    </xdr:to>
    <xdr:grpSp>
      <xdr:nvGrpSpPr>
        <xdr:cNvPr id="11" name="Gruppieren 10"/>
        <xdr:cNvGrpSpPr/>
      </xdr:nvGrpSpPr>
      <xdr:grpSpPr>
        <a:xfrm>
          <a:off x="154781" y="154778"/>
          <a:ext cx="10581945" cy="839097"/>
          <a:chOff x="0" y="0"/>
          <a:chExt cx="9748506" cy="839097"/>
        </a:xfrm>
      </xdr:grpSpPr>
      <xdr:pic>
        <xdr:nvPicPr>
          <xdr:cNvPr id="12" name="Grafik 11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9748506" cy="600075"/>
          </a:xfrm>
          <a:prstGeom prst="rect">
            <a:avLst/>
          </a:prstGeom>
        </xdr:spPr>
      </xdr:pic>
      <xdr:pic>
        <xdr:nvPicPr>
          <xdr:cNvPr id="13" name="Grafik 12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4117" y="717177"/>
            <a:ext cx="5609322" cy="121920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r\user$\VAANWEND\VAWI96\AUSW_LB\2011\AUSW_K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_500"/>
      <sheetName val="A_500_J13"/>
      <sheetName val="B_G_501"/>
      <sheetName val="D_K_501"/>
      <sheetName val="D_LB_501"/>
      <sheetName val="D_LFR_501"/>
      <sheetName val="D_LFX_501"/>
      <sheetName val="D_LI_501"/>
      <sheetName val="D_LK_501"/>
      <sheetName val="D_LR_501"/>
      <sheetName val="D_LX_501"/>
      <sheetName val="D_LZ_501"/>
      <sheetName val="D_S_501"/>
      <sheetName val="DBFS_502"/>
      <sheetName val="B_G_502"/>
      <sheetName val="F_G_502"/>
      <sheetName val="S_G_502"/>
      <sheetName val="D_K_502"/>
      <sheetName val="D_LB_502"/>
      <sheetName val="D_LFR_502"/>
      <sheetName val="D_LFX_502"/>
      <sheetName val="D_LI_502"/>
      <sheetName val="D_LK_502"/>
      <sheetName val="D_LR_502"/>
      <sheetName val="D_LX_502"/>
      <sheetName val="D_LZ_502"/>
      <sheetName val="D_S_502"/>
      <sheetName val="G_LZ_502"/>
      <sheetName val="ST_502"/>
      <sheetName val="D_G_503"/>
      <sheetName val="G_KLS_503"/>
      <sheetName val="B_G_504_1"/>
      <sheetName val="B_G_504_2"/>
      <sheetName val="B_G_505_1"/>
      <sheetName val="B_G_505_2"/>
      <sheetName val="D_K_504_1"/>
      <sheetName val="D_K_504_2"/>
      <sheetName val="D_K_505_1"/>
      <sheetName val="D_K_505_2"/>
      <sheetName val="D_LB_504_1"/>
      <sheetName val="D_LB_504_2"/>
      <sheetName val="D_LB_505_1"/>
      <sheetName val="D_LB_505_2"/>
      <sheetName val="D_LK_504_1"/>
      <sheetName val="D_LK_504_2"/>
      <sheetName val="D_LK_505_1"/>
      <sheetName val="D_LK_505_2"/>
      <sheetName val="D_LX_504_1"/>
      <sheetName val="D_LX_504_2"/>
      <sheetName val="D_LX_505_1"/>
      <sheetName val="D_LX_505_2"/>
      <sheetName val="D_S_504_1"/>
      <sheetName val="D_S_504_2"/>
      <sheetName val="D_S_505_1"/>
      <sheetName val="D_S_505_2"/>
      <sheetName val="QU_A"/>
      <sheetName val="QU_A_R"/>
      <sheetName val="G_RATI"/>
      <sheetName val="G_RISIKO"/>
      <sheetName val="G_ABSPESTR"/>
      <sheetName val="QU_G_510"/>
      <sheetName val="QU_K_510"/>
      <sheetName val="QU_L_510"/>
      <sheetName val="QU_S_510"/>
      <sheetName val="STIRES"/>
      <sheetName val="STIRES13"/>
      <sheetName val="STIRESG"/>
      <sheetName val="STIRESG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E46C0A"/>
    <pageSetUpPr fitToPage="1"/>
  </sheetPr>
  <dimension ref="B1:R13"/>
  <sheetViews>
    <sheetView showGridLines="0" zoomScale="80" zoomScaleNormal="80" workbookViewId="0">
      <selection activeCell="L26" sqref="L26"/>
    </sheetView>
  </sheetViews>
  <sheetFormatPr baseColWidth="10" defaultColWidth="11.453125" defaultRowHeight="14" x14ac:dyDescent="0.3"/>
  <cols>
    <col min="1" max="1" width="2.08984375" style="1" customWidth="1"/>
    <col min="2" max="2" width="44.6328125" style="1" customWidth="1"/>
    <col min="3" max="6" width="21.6328125" style="1" customWidth="1"/>
    <col min="7" max="7" width="21.6328125" style="2" customWidth="1"/>
    <col min="8" max="9" width="21.6328125" style="1" customWidth="1"/>
    <col min="10" max="10" width="2.08984375" style="1" customWidth="1"/>
    <col min="11" max="13" width="21.6328125" style="1" customWidth="1"/>
    <col min="14" max="16384" width="11.453125" style="1"/>
  </cols>
  <sheetData>
    <row r="1" spans="2:18" ht="87" customHeight="1" x14ac:dyDescent="0.3"/>
    <row r="2" spans="2:18" ht="67.25" customHeight="1" thickBot="1" x14ac:dyDescent="0.35">
      <c r="B2" s="92" t="s">
        <v>42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2:18" s="5" customFormat="1" ht="72" customHeight="1" thickBot="1" x14ac:dyDescent="0.35">
      <c r="B3" s="44" t="s">
        <v>6</v>
      </c>
      <c r="C3" s="7" t="s">
        <v>2</v>
      </c>
      <c r="D3" s="8" t="s">
        <v>9</v>
      </c>
      <c r="E3" s="8" t="s">
        <v>10</v>
      </c>
      <c r="F3" s="8" t="s">
        <v>14</v>
      </c>
      <c r="G3" s="8" t="s">
        <v>15</v>
      </c>
      <c r="H3" s="8" t="s">
        <v>3</v>
      </c>
      <c r="I3" s="9" t="s">
        <v>4</v>
      </c>
      <c r="J3" s="6"/>
      <c r="K3" s="10" t="s">
        <v>13</v>
      </c>
      <c r="L3" s="11" t="s">
        <v>11</v>
      </c>
      <c r="M3" s="12" t="s">
        <v>12</v>
      </c>
      <c r="P3" s="1"/>
      <c r="Q3" s="1"/>
      <c r="R3" s="1"/>
    </row>
    <row r="4" spans="2:18" s="3" customFormat="1" ht="28.25" customHeight="1" x14ac:dyDescent="0.3">
      <c r="B4" s="45" t="s">
        <v>38</v>
      </c>
      <c r="C4" s="55">
        <v>8878786213.9799995</v>
      </c>
      <c r="D4" s="56">
        <v>297883870.44</v>
      </c>
      <c r="E4" s="56">
        <v>8580902343.54</v>
      </c>
      <c r="F4" s="57">
        <v>8007271356.21</v>
      </c>
      <c r="G4" s="57">
        <v>529546128.05000001</v>
      </c>
      <c r="H4" s="56">
        <v>328277504.49000001</v>
      </c>
      <c r="I4" s="58">
        <v>334887942.63</v>
      </c>
      <c r="J4" s="59"/>
      <c r="K4" s="55">
        <v>288924</v>
      </c>
      <c r="L4" s="56">
        <v>249269</v>
      </c>
      <c r="M4" s="58">
        <v>39655</v>
      </c>
      <c r="P4" s="1"/>
      <c r="Q4" s="1"/>
      <c r="R4" s="1"/>
    </row>
    <row r="5" spans="2:18" s="3" customFormat="1" ht="28.25" customHeight="1" x14ac:dyDescent="0.3">
      <c r="B5" s="46" t="s">
        <v>5</v>
      </c>
      <c r="C5" s="60">
        <v>7825896008.1700001</v>
      </c>
      <c r="D5" s="61">
        <v>320080802.61000001</v>
      </c>
      <c r="E5" s="61">
        <v>7505815205.5600004</v>
      </c>
      <c r="F5" s="62">
        <v>6908806567.8199997</v>
      </c>
      <c r="G5" s="62">
        <v>488003492.98000002</v>
      </c>
      <c r="H5" s="61">
        <v>478338836.73000002</v>
      </c>
      <c r="I5" s="63">
        <v>537708728.16999996</v>
      </c>
      <c r="J5" s="59"/>
      <c r="K5" s="60">
        <v>215998</v>
      </c>
      <c r="L5" s="61">
        <v>179891</v>
      </c>
      <c r="M5" s="63">
        <v>36107</v>
      </c>
      <c r="P5" s="1"/>
      <c r="Q5" s="1"/>
      <c r="R5" s="1"/>
    </row>
    <row r="6" spans="2:18" s="3" customFormat="1" ht="28.25" customHeight="1" x14ac:dyDescent="0.3">
      <c r="B6" s="46" t="s">
        <v>39</v>
      </c>
      <c r="C6" s="60">
        <v>691344416.26999998</v>
      </c>
      <c r="D6" s="61">
        <v>4638282.13</v>
      </c>
      <c r="E6" s="61">
        <v>686706134.13999999</v>
      </c>
      <c r="F6" s="62">
        <v>498938102.75999999</v>
      </c>
      <c r="G6" s="62">
        <v>133586031.3</v>
      </c>
      <c r="H6" s="61">
        <v>-7715200.54</v>
      </c>
      <c r="I6" s="63">
        <v>57604973.840000004</v>
      </c>
      <c r="J6" s="59"/>
      <c r="K6" s="60">
        <v>1830</v>
      </c>
      <c r="L6" s="61">
        <v>232</v>
      </c>
      <c r="M6" s="63">
        <v>1598</v>
      </c>
      <c r="P6" s="1"/>
      <c r="Q6" s="1"/>
      <c r="R6" s="1"/>
    </row>
    <row r="7" spans="2:18" s="3" customFormat="1" ht="28.25" customHeight="1" x14ac:dyDescent="0.3">
      <c r="B7" s="46" t="s">
        <v>0</v>
      </c>
      <c r="C7" s="60">
        <v>6221344801.29</v>
      </c>
      <c r="D7" s="61">
        <v>197250859</v>
      </c>
      <c r="E7" s="61">
        <v>6024093942.29</v>
      </c>
      <c r="F7" s="62">
        <v>5242831987.5900002</v>
      </c>
      <c r="G7" s="62">
        <v>639768379.90999997</v>
      </c>
      <c r="H7" s="61">
        <v>218802966.34</v>
      </c>
      <c r="I7" s="63">
        <v>214451629.43000001</v>
      </c>
      <c r="J7" s="59"/>
      <c r="K7" s="60">
        <v>149811</v>
      </c>
      <c r="L7" s="61">
        <v>119254</v>
      </c>
      <c r="M7" s="63">
        <v>30557</v>
      </c>
      <c r="P7" s="1"/>
      <c r="Q7" s="1"/>
      <c r="R7" s="1"/>
    </row>
    <row r="8" spans="2:18" s="3" customFormat="1" ht="28.25" customHeight="1" x14ac:dyDescent="0.3">
      <c r="B8" s="46" t="s">
        <v>40</v>
      </c>
      <c r="C8" s="60">
        <v>1850196028.9200001</v>
      </c>
      <c r="D8" s="61">
        <v>90869598.019999996</v>
      </c>
      <c r="E8" s="61">
        <v>1759326430.9000001</v>
      </c>
      <c r="F8" s="62">
        <v>1703095521.0699999</v>
      </c>
      <c r="G8" s="62">
        <v>51800033.950000003</v>
      </c>
      <c r="H8" s="61">
        <v>61315330.609999999</v>
      </c>
      <c r="I8" s="63">
        <v>62506631.590000004</v>
      </c>
      <c r="J8" s="59"/>
      <c r="K8" s="60">
        <v>52026</v>
      </c>
      <c r="L8" s="61">
        <v>41246</v>
      </c>
      <c r="M8" s="63">
        <v>10780</v>
      </c>
      <c r="P8" s="1"/>
      <c r="Q8" s="1"/>
      <c r="R8" s="1"/>
    </row>
    <row r="9" spans="2:18" s="3" customFormat="1" ht="28.25" customHeight="1" x14ac:dyDescent="0.3">
      <c r="B9" s="46" t="s">
        <v>41</v>
      </c>
      <c r="C9" s="60">
        <v>1188419926.95</v>
      </c>
      <c r="D9" s="61">
        <v>32270033.07</v>
      </c>
      <c r="E9" s="61">
        <v>1156149893.8800001</v>
      </c>
      <c r="F9" s="62">
        <v>1078731667.7</v>
      </c>
      <c r="G9" s="62">
        <v>75338433.239999995</v>
      </c>
      <c r="H9" s="61">
        <v>152219787.68000001</v>
      </c>
      <c r="I9" s="63">
        <v>39021142.640000001</v>
      </c>
      <c r="J9" s="59"/>
      <c r="K9" s="60">
        <v>45708</v>
      </c>
      <c r="L9" s="61">
        <v>38966</v>
      </c>
      <c r="M9" s="63">
        <v>6742</v>
      </c>
      <c r="P9" s="1"/>
      <c r="Q9" s="1"/>
      <c r="R9" s="1"/>
    </row>
    <row r="10" spans="2:18" s="3" customFormat="1" ht="28.25" customHeight="1" x14ac:dyDescent="0.3">
      <c r="B10" s="46" t="s">
        <v>1</v>
      </c>
      <c r="C10" s="60">
        <v>1348176089.6900001</v>
      </c>
      <c r="D10" s="61">
        <v>79542760.25</v>
      </c>
      <c r="E10" s="61">
        <v>1268633329.4400001</v>
      </c>
      <c r="F10" s="62">
        <v>1091096875.76</v>
      </c>
      <c r="G10" s="62">
        <v>171664100.94</v>
      </c>
      <c r="H10" s="61">
        <v>102251767.19</v>
      </c>
      <c r="I10" s="63">
        <v>71449450.989999995</v>
      </c>
      <c r="J10" s="59"/>
      <c r="K10" s="60">
        <v>234220</v>
      </c>
      <c r="L10" s="61">
        <v>232808</v>
      </c>
      <c r="M10" s="63">
        <v>1412</v>
      </c>
      <c r="P10" s="1"/>
      <c r="Q10" s="1"/>
      <c r="R10" s="1"/>
    </row>
    <row r="11" spans="2:18" s="3" customFormat="1" ht="28.25" customHeight="1" thickBot="1" x14ac:dyDescent="0.35">
      <c r="B11" s="47" t="s">
        <v>8</v>
      </c>
      <c r="C11" s="64">
        <v>354748405.60000002</v>
      </c>
      <c r="D11" s="65">
        <v>17337887.710000001</v>
      </c>
      <c r="E11" s="65">
        <v>337410517.88999999</v>
      </c>
      <c r="F11" s="66">
        <v>311664934.49000001</v>
      </c>
      <c r="G11" s="66">
        <v>24632679.210000001</v>
      </c>
      <c r="H11" s="65">
        <v>35690863.359999999</v>
      </c>
      <c r="I11" s="67">
        <v>4310209.25</v>
      </c>
      <c r="J11" s="59"/>
      <c r="K11" s="64">
        <v>26935</v>
      </c>
      <c r="L11" s="65">
        <v>26287</v>
      </c>
      <c r="M11" s="67">
        <v>648</v>
      </c>
      <c r="P11" s="1"/>
      <c r="Q11" s="1"/>
      <c r="R11" s="1"/>
    </row>
    <row r="12" spans="2:18" s="4" customFormat="1" ht="28.25" customHeight="1" thickBot="1" x14ac:dyDescent="0.35">
      <c r="B12" s="48" t="s">
        <v>7</v>
      </c>
      <c r="C12" s="68">
        <v>28358911890.869995</v>
      </c>
      <c r="D12" s="69">
        <v>1039874093.23</v>
      </c>
      <c r="E12" s="69">
        <v>27319037797.639999</v>
      </c>
      <c r="F12" s="70">
        <v>24842437013.399998</v>
      </c>
      <c r="G12" s="70">
        <v>2114339279.5799999</v>
      </c>
      <c r="H12" s="69">
        <v>1369181855.8600001</v>
      </c>
      <c r="I12" s="71">
        <v>1321940708.54</v>
      </c>
      <c r="J12" s="72"/>
      <c r="K12" s="73">
        <v>1015452</v>
      </c>
      <c r="L12" s="74">
        <v>887953</v>
      </c>
      <c r="M12" s="75">
        <v>127499</v>
      </c>
      <c r="P12" s="1"/>
      <c r="Q12" s="1"/>
      <c r="R12" s="1"/>
    </row>
    <row r="13" spans="2:18" ht="21" customHeight="1" x14ac:dyDescent="0.35">
      <c r="B13" s="79" t="s">
        <v>43</v>
      </c>
    </row>
  </sheetData>
  <mergeCells count="1">
    <mergeCell ref="B2:M2"/>
  </mergeCells>
  <printOptions horizontalCentered="1"/>
  <pageMargins left="3.937007874015748E-2" right="3.937007874015748E-2" top="0.74803149606299213" bottom="0.74803149606299213" header="0.31496062992125984" footer="0.31496062992125984"/>
  <pageSetup paperSize="8" scale="68" orientation="landscape" r:id="rId1"/>
  <headerFooter>
    <oddFooter>&amp;L&amp;F&amp;R&amp;P von &amp;N</oddFooter>
  </headerFooter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E46C0A"/>
  </sheetPr>
  <dimension ref="B1:AD16"/>
  <sheetViews>
    <sheetView tabSelected="1" topLeftCell="A2" zoomScale="80" zoomScaleNormal="80" workbookViewId="0">
      <pane xSplit="2" topLeftCell="S1" activePane="topRight" state="frozen"/>
      <selection pane="topRight" activeCell="Z11" sqref="Z11"/>
    </sheetView>
  </sheetViews>
  <sheetFormatPr baseColWidth="10" defaultColWidth="11.453125" defaultRowHeight="14.5" x14ac:dyDescent="0.35"/>
  <cols>
    <col min="1" max="1" width="2.08984375" style="17" customWidth="1"/>
    <col min="2" max="2" width="44.6328125" style="17" customWidth="1"/>
    <col min="3" max="3" width="24.08984375" style="17" hidden="1" customWidth="1"/>
    <col min="4" max="4" width="16.6328125" style="17" customWidth="1"/>
    <col min="5" max="6" width="13.6328125" style="17" customWidth="1"/>
    <col min="7" max="7" width="16.6328125" style="17" customWidth="1"/>
    <col min="8" max="9" width="13.6328125" style="17" customWidth="1"/>
    <col min="10" max="10" width="16.6328125" style="17" customWidth="1"/>
    <col min="11" max="12" width="13.6328125" style="17" customWidth="1"/>
    <col min="13" max="13" width="16.6328125" style="17" customWidth="1"/>
    <col min="14" max="15" width="13.6328125" style="17" customWidth="1"/>
    <col min="16" max="16" width="16.6328125" style="17" customWidth="1"/>
    <col min="17" max="18" width="13.6328125" style="17" customWidth="1"/>
    <col min="19" max="19" width="15.36328125" style="17" bestFit="1" customWidth="1"/>
    <col min="20" max="21" width="11.453125" style="17"/>
    <col min="22" max="22" width="18" style="17" bestFit="1" customWidth="1"/>
    <col min="23" max="23" width="11" style="17" bestFit="1" customWidth="1"/>
    <col min="24" max="24" width="11.453125" style="17"/>
    <col min="25" max="25" width="18" style="17" bestFit="1" customWidth="1"/>
    <col min="26" max="26" width="11" style="17" bestFit="1" customWidth="1"/>
    <col min="27" max="27" width="11.453125" style="17"/>
    <col min="28" max="28" width="18" style="17" customWidth="1"/>
    <col min="29" max="29" width="11" style="17" customWidth="1"/>
    <col min="30" max="16384" width="11.453125" style="17"/>
  </cols>
  <sheetData>
    <row r="1" spans="2:30" ht="87" customHeight="1" x14ac:dyDescent="0.35"/>
    <row r="2" spans="2:30" ht="42" customHeight="1" thickBot="1" x14ac:dyDescent="0.4">
      <c r="B2" s="93" t="s">
        <v>37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</row>
    <row r="3" spans="2:30" ht="72" customHeight="1" thickBot="1" x14ac:dyDescent="0.4">
      <c r="B3" s="7" t="s">
        <v>27</v>
      </c>
      <c r="C3" s="38" t="s">
        <v>19</v>
      </c>
      <c r="D3" s="38" t="s">
        <v>20</v>
      </c>
      <c r="E3" s="8" t="s">
        <v>25</v>
      </c>
      <c r="F3" s="33" t="s">
        <v>26</v>
      </c>
      <c r="G3" s="38" t="s">
        <v>21</v>
      </c>
      <c r="H3" s="8" t="s">
        <v>25</v>
      </c>
      <c r="I3" s="33" t="s">
        <v>26</v>
      </c>
      <c r="J3" s="38" t="s">
        <v>22</v>
      </c>
      <c r="K3" s="8" t="s">
        <v>25</v>
      </c>
      <c r="L3" s="33" t="s">
        <v>26</v>
      </c>
      <c r="M3" s="38" t="s">
        <v>23</v>
      </c>
      <c r="N3" s="8" t="s">
        <v>25</v>
      </c>
      <c r="O3" s="33" t="s">
        <v>26</v>
      </c>
      <c r="P3" s="38" t="s">
        <v>24</v>
      </c>
      <c r="Q3" s="8" t="s">
        <v>25</v>
      </c>
      <c r="R3" s="33" t="s">
        <v>26</v>
      </c>
      <c r="S3" s="54">
        <v>43465</v>
      </c>
      <c r="T3" s="8" t="s">
        <v>25</v>
      </c>
      <c r="U3" s="33" t="s">
        <v>26</v>
      </c>
      <c r="V3" s="54">
        <v>43830</v>
      </c>
      <c r="W3" s="8" t="s">
        <v>25</v>
      </c>
      <c r="X3" s="33" t="s">
        <v>26</v>
      </c>
      <c r="Y3" s="54">
        <v>44196</v>
      </c>
      <c r="Z3" s="8" t="s">
        <v>25</v>
      </c>
      <c r="AA3" s="33" t="s">
        <v>26</v>
      </c>
      <c r="AB3" s="54">
        <v>44561</v>
      </c>
      <c r="AC3" s="8" t="s">
        <v>25</v>
      </c>
      <c r="AD3" s="33" t="s">
        <v>26</v>
      </c>
    </row>
    <row r="4" spans="2:30" ht="27.65" customHeight="1" thickBot="1" x14ac:dyDescent="0.4">
      <c r="B4" s="13" t="s">
        <v>28</v>
      </c>
      <c r="C4" s="34">
        <v>1505996448.0699999</v>
      </c>
      <c r="D4" s="39">
        <v>2332304366.8800006</v>
      </c>
      <c r="E4" s="24">
        <f>D4/$D$10</f>
        <v>0.13415805643387879</v>
      </c>
      <c r="F4" s="25">
        <f t="shared" ref="F4:F10" si="0">(D4-C4)/C4</f>
        <v>0.54867853099451214</v>
      </c>
      <c r="G4" s="39">
        <v>1700960415.9300001</v>
      </c>
      <c r="H4" s="24">
        <f>G4/$G$10</f>
        <v>8.94732359571528E-2</v>
      </c>
      <c r="I4" s="25">
        <f>(G4-D4)/D4</f>
        <v>-0.27069535173686182</v>
      </c>
      <c r="J4" s="39">
        <v>2345158053.2000003</v>
      </c>
      <c r="K4" s="24">
        <f>J4/$J$10</f>
        <v>0.11936805387828286</v>
      </c>
      <c r="L4" s="25">
        <f>(J4-G4)/G4</f>
        <v>0.37872582526724186</v>
      </c>
      <c r="M4" s="39">
        <v>2899473495.9200001</v>
      </c>
      <c r="N4" s="24">
        <f>M4/$M$10</f>
        <v>0.1391385105057599</v>
      </c>
      <c r="O4" s="25">
        <f>(M4-J4)/J4</f>
        <v>0.23636592082296065</v>
      </c>
      <c r="P4" s="39">
        <v>2195016358.3000002</v>
      </c>
      <c r="Q4" s="24">
        <f>P4/$P$10</f>
        <v>9.8330769516087102E-2</v>
      </c>
      <c r="R4" s="25">
        <f>(P4-M4)/M4</f>
        <v>-0.24296036456662845</v>
      </c>
      <c r="S4" s="39">
        <f>S10*0.1738</f>
        <v>3720093062.1080155</v>
      </c>
      <c r="T4" s="24">
        <f>S4/$S$10</f>
        <v>0.17380000000000001</v>
      </c>
      <c r="U4" s="25">
        <f>(S4-P4)/P4</f>
        <v>0.69479058688617668</v>
      </c>
      <c r="V4" s="39">
        <f t="shared" ref="V4:V9" si="1">W4*$V$10</f>
        <v>1707960625.9661081</v>
      </c>
      <c r="W4" s="24">
        <v>7.0300000000000001E-2</v>
      </c>
      <c r="X4" s="25">
        <f>(V4-S4)/S4</f>
        <v>-0.54088228507964242</v>
      </c>
      <c r="Y4" s="39" vm="6">
        <v>1874580599.8899999</v>
      </c>
      <c r="Z4" s="24">
        <v>7.507658028237145E-2</v>
      </c>
      <c r="AA4" s="81">
        <f>(Y4-V4)/V4</f>
        <v>9.7554926847123996E-2</v>
      </c>
      <c r="AB4" s="83">
        <v>1734536580.9100001</v>
      </c>
      <c r="AC4" s="87">
        <f>AB4/$AB$10</f>
        <v>6.4315683344426999E-2</v>
      </c>
      <c r="AD4" s="90">
        <f>(AB4-Y4)/Y4</f>
        <v>-7.4706853889460689E-2</v>
      </c>
    </row>
    <row r="5" spans="2:30" ht="28.5" customHeight="1" thickBot="1" x14ac:dyDescent="0.4">
      <c r="B5" s="14" t="s">
        <v>29</v>
      </c>
      <c r="C5" s="35">
        <v>174880879.31999999</v>
      </c>
      <c r="D5" s="40" vm="5">
        <v>173632627.87</v>
      </c>
      <c r="E5" s="26">
        <f t="shared" ref="E5:E9" si="2">D5/$D$10</f>
        <v>9.9876397863575446E-3</v>
      </c>
      <c r="F5" s="27">
        <f t="shared" si="0"/>
        <v>-7.1377240030679199E-3</v>
      </c>
      <c r="G5" s="40" vm="4">
        <v>161064349.80000001</v>
      </c>
      <c r="H5" s="26">
        <f t="shared" ref="H5:H9" si="3">G5/$G$10</f>
        <v>8.4722421750547377E-3</v>
      </c>
      <c r="I5" s="27">
        <f t="shared" ref="I5:I10" si="4">(G5-D5)/D5</f>
        <v>-7.238431062282806E-2</v>
      </c>
      <c r="J5" s="40" vm="3">
        <v>140102046.06999999</v>
      </c>
      <c r="K5" s="26">
        <f t="shared" ref="K5:K9" si="5">J5/$J$10</f>
        <v>7.1311648103724598E-3</v>
      </c>
      <c r="L5" s="27">
        <f t="shared" ref="L5:L10" si="6">(J5-G5)/G5</f>
        <v>-0.13014862541605104</v>
      </c>
      <c r="M5" s="40" vm="2">
        <v>138481395.14999998</v>
      </c>
      <c r="N5" s="26">
        <f t="shared" ref="N5:N9" si="7">M5/$M$10</f>
        <v>6.6453771972889899E-3</v>
      </c>
      <c r="O5" s="27">
        <f t="shared" ref="O5:O9" si="8">(M5-J5)/J5</f>
        <v>-1.1567646336801402E-2</v>
      </c>
      <c r="P5" s="40" vm="1">
        <v>135116610.90000001</v>
      </c>
      <c r="Q5" s="26">
        <f t="shared" ref="Q5:Q9" si="9">P5/$P$10</f>
        <v>6.0528570887246501E-3</v>
      </c>
      <c r="R5" s="27">
        <f t="shared" ref="R5:R10" si="10">(P5-M5)/M5</f>
        <v>-2.4297735059321944E-2</v>
      </c>
      <c r="S5" s="40">
        <f>S10*0.0106</f>
        <v>226887148.78219196</v>
      </c>
      <c r="T5" s="26">
        <f t="shared" ref="T5:T9" si="11">S5/$S$10</f>
        <v>1.06E-2</v>
      </c>
      <c r="U5" s="27">
        <f t="shared" ref="U5:U10" si="12">(S5-P5)/P5</f>
        <v>0.67919508394205852</v>
      </c>
      <c r="V5" s="40">
        <f t="shared" si="1"/>
        <v>206510175.25906003</v>
      </c>
      <c r="W5" s="26">
        <v>8.5000000000000006E-3</v>
      </c>
      <c r="X5" s="27">
        <f t="shared" ref="X5:X10" si="13">(V5-S5)/S5</f>
        <v>-8.9811052025222923E-2</v>
      </c>
      <c r="Y5" s="40">
        <v>255000125</v>
      </c>
      <c r="Z5" s="24">
        <v>1.0212704301805244E-2</v>
      </c>
      <c r="AA5" s="81">
        <f t="shared" ref="AA5:AA10" si="14">(Y5-V5)/V5</f>
        <v>0.23480658848945807</v>
      </c>
      <c r="AB5" s="84">
        <v>235803126.05000001</v>
      </c>
      <c r="AC5" s="88">
        <f t="shared" ref="AC5:AC9" si="15">AB5/$AB$10</f>
        <v>8.7434530661217088E-3</v>
      </c>
      <c r="AD5" s="91">
        <f t="shared" ref="AD5:AD10" si="16">(AB5-Y5)/Y5</f>
        <v>-7.5282311920435288E-2</v>
      </c>
    </row>
    <row r="6" spans="2:30" ht="28.5" customHeight="1" thickBot="1" x14ac:dyDescent="0.4">
      <c r="B6" s="14" t="s">
        <v>30</v>
      </c>
      <c r="C6" s="35">
        <v>8465434660.6500006</v>
      </c>
      <c r="D6" s="40">
        <v>6981600460.3700008</v>
      </c>
      <c r="E6" s="26">
        <f t="shared" si="2"/>
        <v>0.40159336056729333</v>
      </c>
      <c r="F6" s="27">
        <f t="shared" si="0"/>
        <v>-0.17528151356212424</v>
      </c>
      <c r="G6" s="40">
        <v>8759860858.6400013</v>
      </c>
      <c r="H6" s="26">
        <f t="shared" si="3"/>
        <v>0.46078267913624316</v>
      </c>
      <c r="I6" s="27">
        <f t="shared" si="4"/>
        <v>0.25470669774989657</v>
      </c>
      <c r="J6" s="40">
        <v>9164550905.4699993</v>
      </c>
      <c r="K6" s="26">
        <f t="shared" si="5"/>
        <v>0.46647372221317568</v>
      </c>
      <c r="L6" s="27">
        <f t="shared" si="6"/>
        <v>4.6198227729935377E-2</v>
      </c>
      <c r="M6" s="40">
        <v>8379270681.2799997</v>
      </c>
      <c r="N6" s="26">
        <f t="shared" si="7"/>
        <v>0.40210032730371648</v>
      </c>
      <c r="O6" s="27">
        <f t="shared" si="8"/>
        <v>-8.5686710924513854E-2</v>
      </c>
      <c r="P6" s="40">
        <v>9053488915.5999985</v>
      </c>
      <c r="Q6" s="26">
        <f t="shared" si="9"/>
        <v>0.4055717072495007</v>
      </c>
      <c r="R6" s="27">
        <f t="shared" si="10"/>
        <v>8.0462639287481111E-2</v>
      </c>
      <c r="S6" s="40">
        <f>S10*0.4163</f>
        <v>8910671701.7006149</v>
      </c>
      <c r="T6" s="26">
        <f t="shared" si="11"/>
        <v>0.4163</v>
      </c>
      <c r="U6" s="27">
        <f t="shared" si="12"/>
        <v>-1.5774826172625704E-2</v>
      </c>
      <c r="V6" s="40">
        <f t="shared" si="1"/>
        <v>10519871280.84388</v>
      </c>
      <c r="W6" s="26">
        <v>0.433</v>
      </c>
      <c r="X6" s="27">
        <f t="shared" si="13"/>
        <v>0.18059239898111684</v>
      </c>
      <c r="Y6" s="40" vm="7">
        <v>9293246443.1099987</v>
      </c>
      <c r="Z6" s="24">
        <v>0.37219267216941859</v>
      </c>
      <c r="AA6" s="81">
        <f t="shared" si="14"/>
        <v>-0.11660074586344976</v>
      </c>
      <c r="AB6" s="84">
        <v>8861817985.4099998</v>
      </c>
      <c r="AC6" s="88">
        <f t="shared" si="15"/>
        <v>0.32859144377719568</v>
      </c>
      <c r="AD6" s="91">
        <f t="shared" si="16"/>
        <v>-4.6423869241072301E-2</v>
      </c>
    </row>
    <row r="7" spans="2:30" ht="28.25" customHeight="1" thickBot="1" x14ac:dyDescent="0.4">
      <c r="B7" s="14" t="s">
        <v>16</v>
      </c>
      <c r="C7" s="35">
        <v>4821444758.6599998</v>
      </c>
      <c r="D7" s="40">
        <v>5434855846.1399994</v>
      </c>
      <c r="E7" s="26">
        <f t="shared" si="2"/>
        <v>0.31262201780800447</v>
      </c>
      <c r="F7" s="27">
        <f t="shared" si="0"/>
        <v>0.12722557618818012</v>
      </c>
      <c r="G7" s="40">
        <v>6200861387.749999</v>
      </c>
      <c r="H7" s="26">
        <f t="shared" si="3"/>
        <v>0.32617521776978603</v>
      </c>
      <c r="I7" s="27">
        <f t="shared" si="4"/>
        <v>0.14094312035047629</v>
      </c>
      <c r="J7" s="40">
        <v>5784824069.0199986</v>
      </c>
      <c r="K7" s="26">
        <f t="shared" si="5"/>
        <v>0.29444633388565788</v>
      </c>
      <c r="L7" s="27">
        <f t="shared" si="6"/>
        <v>-6.7093471812141384E-2</v>
      </c>
      <c r="M7" s="40">
        <v>6808565579.6999998</v>
      </c>
      <c r="N7" s="26">
        <f t="shared" si="7"/>
        <v>0.32672610209173703</v>
      </c>
      <c r="O7" s="27">
        <f t="shared" si="8"/>
        <v>0.17697020660706667</v>
      </c>
      <c r="P7" s="40">
        <v>7867608445.999999</v>
      </c>
      <c r="Q7" s="26">
        <f t="shared" si="9"/>
        <v>0.35244748396572623</v>
      </c>
      <c r="R7" s="27">
        <f t="shared" si="10"/>
        <v>0.15554566580919427</v>
      </c>
      <c r="S7" s="40">
        <f>S10*0.2542</f>
        <v>5441010681.1729422</v>
      </c>
      <c r="T7" s="26">
        <f t="shared" si="11"/>
        <v>0.25419999999999998</v>
      </c>
      <c r="U7" s="27">
        <f t="shared" si="12"/>
        <v>-0.30842889316139938</v>
      </c>
      <c r="V7" s="40">
        <f t="shared" si="1"/>
        <v>8301709045.4142122</v>
      </c>
      <c r="W7" s="26">
        <v>0.3417</v>
      </c>
      <c r="X7" s="27">
        <f t="shared" si="13"/>
        <v>0.52576598942176256</v>
      </c>
      <c r="Y7" s="40" vm="8">
        <v>9078466418.4299984</v>
      </c>
      <c r="Z7" s="24">
        <v>0.36359077488802988</v>
      </c>
      <c r="AA7" s="81">
        <f t="shared" si="14"/>
        <v>9.3565959583329389E-2</v>
      </c>
      <c r="AB7" s="84">
        <v>10947709795.809999</v>
      </c>
      <c r="AC7" s="88">
        <f t="shared" si="15"/>
        <v>0.40593519002326051</v>
      </c>
      <c r="AD7" s="91">
        <f t="shared" si="16"/>
        <v>0.20589858366224614</v>
      </c>
    </row>
    <row r="8" spans="2:30" ht="28.5" customHeight="1" thickBot="1" x14ac:dyDescent="0.4">
      <c r="B8" s="14" t="s">
        <v>17</v>
      </c>
      <c r="C8" s="35">
        <v>566642244.20000005</v>
      </c>
      <c r="D8" s="40">
        <v>936053353.54999995</v>
      </c>
      <c r="E8" s="26">
        <f t="shared" si="2"/>
        <v>5.3843357845560116E-2</v>
      </c>
      <c r="F8" s="27">
        <f t="shared" si="0"/>
        <v>0.65193005486476552</v>
      </c>
      <c r="G8" s="40">
        <v>908762198.72000015</v>
      </c>
      <c r="H8" s="26">
        <f t="shared" si="3"/>
        <v>4.7802343825008628E-2</v>
      </c>
      <c r="I8" s="27">
        <f t="shared" si="4"/>
        <v>-2.9155554783813965E-2</v>
      </c>
      <c r="J8" s="40">
        <v>1062653291.0599999</v>
      </c>
      <c r="K8" s="26">
        <f t="shared" si="5"/>
        <v>5.4088830016424859E-2</v>
      </c>
      <c r="L8" s="27">
        <f t="shared" si="6"/>
        <v>0.16934143228751899</v>
      </c>
      <c r="M8" s="40">
        <v>1126626518.4699998</v>
      </c>
      <c r="N8" s="26">
        <f t="shared" si="7"/>
        <v>5.4064000204446384E-2</v>
      </c>
      <c r="O8" s="27">
        <f t="shared" si="8"/>
        <v>6.0201410891210207E-2</v>
      </c>
      <c r="P8" s="40">
        <v>1164949175.4400001</v>
      </c>
      <c r="Q8" s="26">
        <f t="shared" si="9"/>
        <v>5.2186558170738875E-2</v>
      </c>
      <c r="R8" s="27">
        <f t="shared" si="10"/>
        <v>3.4015404698660781E-2</v>
      </c>
      <c r="S8" s="40">
        <f>S10*0.06</f>
        <v>1284266879.8991997</v>
      </c>
      <c r="T8" s="26">
        <f t="shared" si="11"/>
        <v>0.06</v>
      </c>
      <c r="U8" s="27">
        <f t="shared" si="12"/>
        <v>0.10242309877092577</v>
      </c>
      <c r="V8" s="40">
        <f t="shared" si="1"/>
        <v>1139450261.1352839</v>
      </c>
      <c r="W8" s="26">
        <v>4.6899999999999997E-2</v>
      </c>
      <c r="X8" s="27">
        <f t="shared" si="13"/>
        <v>-0.11276209098788113</v>
      </c>
      <c r="Y8" s="40" vm="9">
        <v>1420201117.5599999</v>
      </c>
      <c r="Z8" s="24">
        <v>5.6878772364263058E-2</v>
      </c>
      <c r="AA8" s="81">
        <f t="shared" si="14"/>
        <v>0.24639149772539581</v>
      </c>
      <c r="AB8" s="84">
        <v>1596636643.3</v>
      </c>
      <c r="AC8" s="88">
        <f t="shared" si="15"/>
        <v>5.9202427839669669E-2</v>
      </c>
      <c r="AD8" s="91">
        <f t="shared" si="16"/>
        <v>0.1242327748925645</v>
      </c>
    </row>
    <row r="9" spans="2:30" ht="28.5" customHeight="1" thickBot="1" x14ac:dyDescent="0.4">
      <c r="B9" s="28" t="s">
        <v>31</v>
      </c>
      <c r="C9" s="36">
        <v>771159176.13999999</v>
      </c>
      <c r="D9" s="41">
        <v>1526304055.52</v>
      </c>
      <c r="E9" s="29">
        <f t="shared" si="2"/>
        <v>8.7795567561206586E-2</v>
      </c>
      <c r="F9" s="30">
        <f t="shared" si="0"/>
        <v>0.97923347441683983</v>
      </c>
      <c r="G9" s="41">
        <v>1279320091.5299997</v>
      </c>
      <c r="H9" s="29">
        <f t="shared" si="3"/>
        <v>6.7294281126234382E-2</v>
      </c>
      <c r="I9" s="30">
        <f t="shared" si="4"/>
        <v>-0.16181832387640135</v>
      </c>
      <c r="J9" s="41">
        <v>1149157874.3999999</v>
      </c>
      <c r="K9" s="29">
        <f t="shared" si="5"/>
        <v>5.8491895196086295E-2</v>
      </c>
      <c r="L9" s="30">
        <f t="shared" si="6"/>
        <v>-0.10174327597273383</v>
      </c>
      <c r="M9" s="41">
        <v>1486338511.1700001</v>
      </c>
      <c r="N9" s="29">
        <f t="shared" si="7"/>
        <v>7.1325682694651754E-2</v>
      </c>
      <c r="O9" s="30">
        <f t="shared" si="8"/>
        <v>0.2934154168730293</v>
      </c>
      <c r="P9" s="41">
        <v>1906602763.6399999</v>
      </c>
      <c r="Q9" s="29">
        <f t="shared" si="9"/>
        <v>8.541062402624533E-2</v>
      </c>
      <c r="R9" s="30">
        <f t="shared" si="10"/>
        <v>0.28275137144847351</v>
      </c>
      <c r="S9" s="41">
        <f>S10*0.0851</f>
        <v>1821518524.6570315</v>
      </c>
      <c r="T9" s="29">
        <f t="shared" si="11"/>
        <v>8.5099999999999995E-2</v>
      </c>
      <c r="U9" s="30">
        <f t="shared" si="12"/>
        <v>-4.4626096534408327E-2</v>
      </c>
      <c r="V9" s="41">
        <f t="shared" si="1"/>
        <v>2419813347.741456</v>
      </c>
      <c r="W9" s="29">
        <v>9.9599999999999994E-2</v>
      </c>
      <c r="X9" s="30">
        <f t="shared" si="13"/>
        <v>0.32845936782173307</v>
      </c>
      <c r="Y9" s="41" vm="10">
        <v>3047418275.1300001</v>
      </c>
      <c r="Z9" s="24">
        <v>0.12204849596767871</v>
      </c>
      <c r="AA9" s="81">
        <f t="shared" si="14"/>
        <v>0.25936088334016427</v>
      </c>
      <c r="AB9" s="85">
        <v>3592603413.6300001</v>
      </c>
      <c r="AC9" s="86">
        <f t="shared" si="15"/>
        <v>0.13321180197416871</v>
      </c>
      <c r="AD9" s="89">
        <f t="shared" si="16"/>
        <v>0.17890065927255847</v>
      </c>
    </row>
    <row r="10" spans="2:30" ht="28.5" customHeight="1" thickBot="1" x14ac:dyDescent="0.4">
      <c r="B10" s="16" t="s">
        <v>18</v>
      </c>
      <c r="C10" s="37">
        <v>16305558167.07</v>
      </c>
      <c r="D10" s="42">
        <v>17384750710.290001</v>
      </c>
      <c r="E10" s="31">
        <f>SUM(E4:E9)</f>
        <v>1.0000000000023008</v>
      </c>
      <c r="F10" s="43">
        <f t="shared" si="0"/>
        <v>6.6185562748749802E-2</v>
      </c>
      <c r="G10" s="42">
        <v>19010829302.57</v>
      </c>
      <c r="H10" s="31">
        <f>SUM(H4:H9)</f>
        <v>0.99999999998947964</v>
      </c>
      <c r="I10" s="43">
        <f t="shared" si="4"/>
        <v>9.3534766150976556E-2</v>
      </c>
      <c r="J10" s="42">
        <v>19646446239.219997</v>
      </c>
      <c r="K10" s="31">
        <f>SUM(K4:K9)</f>
        <v>1</v>
      </c>
      <c r="L10" s="43">
        <f t="shared" si="6"/>
        <v>3.3434466562911651E-2</v>
      </c>
      <c r="M10" s="42">
        <v>20838756181.740002</v>
      </c>
      <c r="N10" s="31">
        <f>SUM(N4:N9)</f>
        <v>0.99999999999760047</v>
      </c>
      <c r="O10" s="32">
        <f>(M10-J10)/J10</f>
        <v>6.0688326428207068E-2</v>
      </c>
      <c r="P10" s="42">
        <v>22322782269.5</v>
      </c>
      <c r="Q10" s="31">
        <f>SUM(Q4:Q9)</f>
        <v>1.0000000000170228</v>
      </c>
      <c r="R10" s="32">
        <f t="shared" si="10"/>
        <v>7.121471525543252E-2</v>
      </c>
      <c r="S10" s="42">
        <v>21404447998.319996</v>
      </c>
      <c r="T10" s="31">
        <f>SUM(T4:T9)</f>
        <v>1</v>
      </c>
      <c r="U10" s="32">
        <f t="shared" si="12"/>
        <v>-4.1138880453747917E-2</v>
      </c>
      <c r="V10" s="42">
        <v>24295314736.360001</v>
      </c>
      <c r="W10" s="31">
        <f>SUM(W4:W9)</f>
        <v>1</v>
      </c>
      <c r="X10" s="32">
        <f t="shared" si="13"/>
        <v>0.13505915865089838</v>
      </c>
      <c r="Y10" s="42" vm="11">
        <v>24968912979.780003</v>
      </c>
      <c r="Z10" s="24">
        <v>1</v>
      </c>
      <c r="AA10" s="81">
        <f t="shared" si="14"/>
        <v>2.7725438041430475E-2</v>
      </c>
      <c r="AB10" s="42">
        <v>26969107544.439999</v>
      </c>
      <c r="AC10" s="31">
        <f>SUM(AC4:AC9)</f>
        <v>1.0000000000248432</v>
      </c>
      <c r="AD10" s="82">
        <f t="shared" si="16"/>
        <v>8.0107394594220713E-2</v>
      </c>
    </row>
    <row r="11" spans="2:30" ht="28.5" customHeight="1" x14ac:dyDescent="0.35">
      <c r="B11" s="80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2:30" ht="28.5" customHeight="1" thickBot="1" x14ac:dyDescent="0.4"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2:30" ht="72" customHeight="1" thickBot="1" x14ac:dyDescent="0.4">
      <c r="B13" s="7" t="s">
        <v>34</v>
      </c>
      <c r="C13" s="49"/>
      <c r="D13" s="7">
        <v>2013</v>
      </c>
      <c r="E13" s="8">
        <v>2014</v>
      </c>
      <c r="F13" s="8">
        <v>2015</v>
      </c>
      <c r="G13" s="8">
        <v>2016</v>
      </c>
      <c r="H13" s="8">
        <v>2017</v>
      </c>
      <c r="I13" s="8">
        <v>2018</v>
      </c>
      <c r="J13" s="9">
        <v>2019</v>
      </c>
      <c r="K13" s="9">
        <v>2020</v>
      </c>
      <c r="L13" s="18"/>
      <c r="M13" s="18"/>
      <c r="N13" s="18"/>
      <c r="O13" s="18"/>
      <c r="P13" s="18"/>
      <c r="Q13" s="18"/>
      <c r="R13" s="18"/>
    </row>
    <row r="14" spans="2:30" ht="28.5" customHeight="1" x14ac:dyDescent="0.35">
      <c r="B14" s="19" t="s">
        <v>35</v>
      </c>
      <c r="C14" s="50"/>
      <c r="D14" s="19">
        <v>3.9</v>
      </c>
      <c r="E14" s="20">
        <v>8.3000000000000007</v>
      </c>
      <c r="F14" s="20">
        <v>2.5</v>
      </c>
      <c r="G14" s="20">
        <v>5.7</v>
      </c>
      <c r="H14" s="20">
        <v>4.0999999999999996</v>
      </c>
      <c r="I14" s="20">
        <v>-0.4</v>
      </c>
      <c r="J14" s="76">
        <v>9.59</v>
      </c>
      <c r="K14" s="76">
        <v>4.2</v>
      </c>
      <c r="L14" s="18"/>
      <c r="M14" s="18"/>
      <c r="N14" s="18"/>
      <c r="O14" s="18"/>
      <c r="P14" s="18"/>
      <c r="Q14" s="18"/>
      <c r="R14" s="18"/>
    </row>
    <row r="15" spans="2:30" ht="28.5" customHeight="1" thickBot="1" x14ac:dyDescent="0.4">
      <c r="B15" s="15" t="s">
        <v>36</v>
      </c>
      <c r="C15" s="51"/>
      <c r="D15" s="15">
        <v>5.3</v>
      </c>
      <c r="E15" s="21">
        <v>7.8</v>
      </c>
      <c r="F15" s="21">
        <v>2.2999999999999998</v>
      </c>
      <c r="G15" s="21">
        <v>4.0999999999999996</v>
      </c>
      <c r="H15" s="21">
        <v>6.3</v>
      </c>
      <c r="I15" s="21">
        <v>-5.6</v>
      </c>
      <c r="J15" s="77">
        <v>11.82</v>
      </c>
      <c r="K15" s="77">
        <v>2.2999999999999998</v>
      </c>
      <c r="L15" s="18"/>
      <c r="M15" s="18"/>
      <c r="N15" s="18"/>
      <c r="O15" s="18"/>
      <c r="P15" s="18"/>
      <c r="Q15" s="18"/>
      <c r="R15" s="18"/>
    </row>
    <row r="16" spans="2:30" ht="28.5" customHeight="1" thickBot="1" x14ac:dyDescent="0.4">
      <c r="B16" s="22" t="s">
        <v>32</v>
      </c>
      <c r="C16" s="52" t="s">
        <v>33</v>
      </c>
      <c r="D16" s="53">
        <v>5.0999999999999996</v>
      </c>
      <c r="E16" s="23">
        <v>7.8</v>
      </c>
      <c r="F16" s="23">
        <v>2.2999999999999998</v>
      </c>
      <c r="G16" s="23">
        <v>4.2</v>
      </c>
      <c r="H16" s="23">
        <v>6.1</v>
      </c>
      <c r="I16" s="23">
        <v>-5.2</v>
      </c>
      <c r="J16" s="78">
        <v>11.63</v>
      </c>
      <c r="K16" s="78">
        <v>2.5</v>
      </c>
      <c r="L16" s="18"/>
      <c r="M16" s="18"/>
      <c r="N16" s="18"/>
      <c r="O16" s="18"/>
      <c r="P16" s="18"/>
      <c r="Q16" s="18"/>
      <c r="R16" s="18"/>
    </row>
  </sheetData>
  <mergeCells count="1">
    <mergeCell ref="B2:R2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Anhang Statistik</vt:lpstr>
      <vt:lpstr>Anhang Statistik Assets</vt:lpstr>
      <vt:lpstr>'Anhang Statistik'!Drucktitel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2022-11-02T12:11:08Z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{1BEF6DF7-1B7D-4CF5-B2E4-AB70D48078A4}</vt:lpwstr>
  </property>
</Properties>
</file>